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defaultThemeVersion="124226"/>
  <bookViews>
    <workbookView xWindow="240" yWindow="435" windowWidth="20730" windowHeight="9480" tabRatio="686"/>
  </bookViews>
  <sheets>
    <sheet name="Gesso 2.3" sheetId="78" r:id="rId1"/>
    <sheet name="Verga 2.4" sheetId="77" r:id="rId2"/>
    <sheet name="Grade 3.3" sheetId="76" r:id="rId3"/>
    <sheet name="Casquilho 4.4" sheetId="75" r:id="rId4"/>
    <sheet name="Granilite 6.1" sheetId="74" r:id="rId5"/>
    <sheet name="Eletroduto 50 7.12" sheetId="73" r:id="rId6"/>
    <sheet name="Lâmpada 7.13" sheetId="71" r:id="rId7"/>
    <sheet name="Iluminação 7.15" sheetId="70" r:id="rId8"/>
    <sheet name="Refletor 7.19" sheetId="69" r:id="rId9"/>
    <sheet name="Relé 7.20" sheetId="67" r:id="rId10"/>
    <sheet name="Terminal 7.22" sheetId="66" r:id="rId11"/>
    <sheet name="Terminal 7.23" sheetId="65" r:id="rId12"/>
    <sheet name="Terminal 7.21 " sheetId="68" r:id="rId13"/>
    <sheet name="Canaleta 9.1" sheetId="64" r:id="rId14"/>
    <sheet name="RJ 45 9.3" sheetId="63" r:id="rId15"/>
    <sheet name="Switch 9.4" sheetId="62" r:id="rId16"/>
    <sheet name="Disjuntor 40 A 7.9" sheetId="61" r:id="rId17"/>
    <sheet name="Disjuntor 16-A 7.6" sheetId="60" r:id="rId18"/>
    <sheet name="Pintura Esmalte 5.5" sheetId="59" r:id="rId19"/>
    <sheet name="Demolição de Alvenaria 1.1" sheetId="8" r:id="rId20"/>
    <sheet name="Retirada de gradil 1.2" sheetId="9" r:id="rId21"/>
    <sheet name="Alvenaria de vedação 2.1" sheetId="10" r:id="rId22"/>
    <sheet name="Parede de Gesso Acartonado 2.2" sheetId="11" r:id="rId23"/>
    <sheet name="Porta p Divisória 3.1" sheetId="12" r:id="rId24"/>
    <sheet name="Chapisco 4.1" sheetId="14" r:id="rId25"/>
    <sheet name="Emboço 4.2" sheetId="15" r:id="rId26"/>
    <sheet name="Tubulação de cobre 8.1" sheetId="16" r:id="rId27"/>
    <sheet name="Caixa Ar Cond. 8.2" sheetId="17" r:id="rId28"/>
    <sheet name="Fundo Selador 5.1" sheetId="18" r:id="rId29"/>
    <sheet name="Lixamento de massa 5.2" sheetId="19" r:id="rId30"/>
    <sheet name="Pintura Acrílica 5.3" sheetId="20" r:id="rId31"/>
    <sheet name="Pintura Esmalte 5.4" sheetId="21" r:id="rId32"/>
    <sheet name="Placa de Concreto 8.1" sheetId="22" r:id="rId33"/>
    <sheet name="Piso Granilite 8.2" sheetId="23" r:id="rId34"/>
    <sheet name="Quadro de Distribuição 7.18" sheetId="24" r:id="rId35"/>
    <sheet name="Disjuntor 10-A 7.5" sheetId="25" r:id="rId36"/>
    <sheet name="Disjuntor 20A 7.7" sheetId="26" r:id="rId37"/>
    <sheet name="Disjuntor 32 A 7.8" sheetId="27" r:id="rId38"/>
    <sheet name="Interruptor 7.16" sheetId="28" r:id="rId39"/>
    <sheet name="Caixa PVC 7.4" sheetId="29" r:id="rId40"/>
    <sheet name="Luminária 7.14" sheetId="30" r:id="rId41"/>
    <sheet name="Tomada 7.17" sheetId="31" r:id="rId42"/>
    <sheet name="Eletroduto 25 7.10" sheetId="33" r:id="rId43"/>
    <sheet name="Eletroduto 32 7.11" sheetId="34" r:id="rId44"/>
    <sheet name="Cabo Cobre 2,5 7.2" sheetId="38" r:id="rId45"/>
    <sheet name="Cabo Cobre 4 7.3" sheetId="39" r:id="rId46"/>
    <sheet name="Cabo Cobre 6 7.1" sheetId="40" r:id="rId47"/>
    <sheet name="Cabo UTP 9.2" sheetId="41" r:id="rId48"/>
    <sheet name="Limpeza 10.1" sheetId="50" r:id="rId49"/>
  </sheets>
  <definedNames>
    <definedName name="_xlnm.Print_Area" localSheetId="21">'Alvenaria de vedação 2.1'!$B$31:$G$40</definedName>
    <definedName name="_xlnm.Print_Area" localSheetId="44">'Cabo Cobre 2,5 7.2'!$B$31:$G$39</definedName>
    <definedName name="_xlnm.Print_Area" localSheetId="45">'Cabo Cobre 4 7.3'!$B$31:$G$39</definedName>
    <definedName name="_xlnm.Print_Area" localSheetId="46">'Cabo Cobre 6 7.1'!$B$31:$G$39</definedName>
    <definedName name="_xlnm.Print_Area" localSheetId="47">'Cabo UTP 9.2'!$B$31:$G$39</definedName>
    <definedName name="_xlnm.Print_Area" localSheetId="27">'Caixa Ar Cond. 8.2'!$B$31:$G$42</definedName>
    <definedName name="_xlnm.Print_Area" localSheetId="39">'Caixa PVC 7.4'!$B$31:$G$39</definedName>
    <definedName name="_xlnm.Print_Area" localSheetId="13">'Canaleta 9.1'!$B$31:$G$39</definedName>
    <definedName name="_xlnm.Print_Area" localSheetId="3">'Casquilho 4.4'!$B$31:$G$39</definedName>
    <definedName name="_xlnm.Print_Area" localSheetId="24">'Chapisco 4.1'!$B$31:$G$39</definedName>
    <definedName name="_xlnm.Print_Area" localSheetId="19">'Demolição de Alvenaria 1.1'!$B$3:$G$10</definedName>
    <definedName name="_xlnm.Print_Area" localSheetId="35">'Disjuntor 10-A 7.5'!$B$31:$G$39</definedName>
    <definedName name="_xlnm.Print_Area" localSheetId="17">'Disjuntor 16-A 7.6'!$B$31:$G$39</definedName>
    <definedName name="_xlnm.Print_Area" localSheetId="36">'Disjuntor 20A 7.7'!$B$7:$G$15</definedName>
    <definedName name="_xlnm.Print_Area" localSheetId="37">'Disjuntor 32 A 7.8'!$B$31:$G$39</definedName>
    <definedName name="_xlnm.Print_Area" localSheetId="16">'Disjuntor 40 A 7.9'!$B$31:$G$39</definedName>
    <definedName name="_xlnm.Print_Area" localSheetId="42">'Eletroduto 25 7.10'!$B$31:$G$39</definedName>
    <definedName name="_xlnm.Print_Area" localSheetId="43">'Eletroduto 32 7.11'!$B$31:$G$39</definedName>
    <definedName name="_xlnm.Print_Area" localSheetId="5">'Eletroduto 50 7.12'!$B$31:$G$39</definedName>
    <definedName name="_xlnm.Print_Area" localSheetId="25">'Emboço 4.2'!$B$31:$G$40</definedName>
    <definedName name="_xlnm.Print_Area" localSheetId="28">'Fundo Selador 5.1'!$B$31:$G$38</definedName>
    <definedName name="_xlnm.Print_Area" localSheetId="0">'Gesso 2.3'!$B$31:$G$39</definedName>
    <definedName name="_xlnm.Print_Area" localSheetId="2">'Grade 3.3'!$B$31:$G$39</definedName>
    <definedName name="_xlnm.Print_Area" localSheetId="4">'Granilite 6.1'!$B$31:$G$39</definedName>
    <definedName name="_xlnm.Print_Area" localSheetId="7">'Iluminação 7.15'!$B$31:$G$39</definedName>
    <definedName name="_xlnm.Print_Area" localSheetId="38">'Interruptor 7.16'!$B$31:$G$39</definedName>
    <definedName name="_xlnm.Print_Area" localSheetId="6">'Lâmpada 7.13'!$B$31:$G$39</definedName>
    <definedName name="_xlnm.Print_Area" localSheetId="48">'Limpeza 10.1'!$B$31:$G$38</definedName>
    <definedName name="_xlnm.Print_Area" localSheetId="29">'Lixamento de massa 5.2'!$B$31:$G$40</definedName>
    <definedName name="_xlnm.Print_Area" localSheetId="40">'Luminária 7.14'!$B$31:$G$39</definedName>
    <definedName name="_xlnm.Print_Area" localSheetId="22">'Parede de Gesso Acartonado 2.2'!$B$31:$G$43</definedName>
    <definedName name="_xlnm.Print_Area" localSheetId="30">'Pintura Acrílica 5.3'!$B$31:$G$40</definedName>
    <definedName name="_xlnm.Print_Area" localSheetId="31">'Pintura Esmalte 5.4'!$B$31:$G$41</definedName>
    <definedName name="_xlnm.Print_Area" localSheetId="18">'Pintura Esmalte 5.5'!$B$31:$G$41</definedName>
    <definedName name="_xlnm.Print_Area" localSheetId="33">'Piso Granilite 8.2'!$B$31:$G$38</definedName>
    <definedName name="_xlnm.Print_Area" localSheetId="32">'Placa de Concreto 8.1'!$B$31:$G$40</definedName>
    <definedName name="_xlnm.Print_Area" localSheetId="23">'Porta p Divisória 3.1'!$B$15:$G$24</definedName>
    <definedName name="_xlnm.Print_Area" localSheetId="34">'Quadro de Distribuição 7.18'!$B$31:$G$39</definedName>
    <definedName name="_xlnm.Print_Area" localSheetId="8">'Refletor 7.19'!$B$31:$G$39</definedName>
    <definedName name="_xlnm.Print_Area" localSheetId="9">'Relé 7.20'!$B$31:$G$39</definedName>
    <definedName name="_xlnm.Print_Area" localSheetId="20">'Retirada de gradil 1.2'!$B$3:$G$10</definedName>
    <definedName name="_xlnm.Print_Area" localSheetId="14">'RJ 45 9.3'!$B$31:$G$39</definedName>
    <definedName name="_xlnm.Print_Area" localSheetId="15">'Switch 9.4'!$B$31:$G$39</definedName>
    <definedName name="_xlnm.Print_Area" localSheetId="12">'Terminal 7.21 '!$B$31:$G$39</definedName>
    <definedName name="_xlnm.Print_Area" localSheetId="10">'Terminal 7.22'!$B$31:$G$39</definedName>
    <definedName name="_xlnm.Print_Area" localSheetId="11">'Terminal 7.23'!$B$31:$G$39</definedName>
    <definedName name="_xlnm.Print_Area" localSheetId="41">'Tomada 7.17'!$B$31:$G$39</definedName>
    <definedName name="_xlnm.Print_Area" localSheetId="26">'Tubulação de cobre 8.1'!$B$31:$G$41</definedName>
    <definedName name="_xlnm.Print_Area" localSheetId="1">'Verga 2.4'!$B$31:$G$39</definedName>
  </definedNames>
  <calcPr calcId="144525"/>
</workbook>
</file>

<file path=xl/calcChain.xml><?xml version="1.0" encoding="utf-8"?>
<calcChain xmlns="http://schemas.openxmlformats.org/spreadsheetml/2006/main">
  <c r="G37" i="78" l="1"/>
  <c r="G36" i="78"/>
  <c r="E39" i="78" s="1"/>
  <c r="G35" i="78"/>
  <c r="D39" i="78" s="1"/>
  <c r="G34" i="78"/>
  <c r="C39" i="78" s="1"/>
  <c r="G24" i="78"/>
  <c r="C24" i="78"/>
  <c r="G22" i="78"/>
  <c r="G21" i="78"/>
  <c r="E24" i="78" s="1"/>
  <c r="G20" i="78"/>
  <c r="G19" i="78"/>
  <c r="D24" i="78" s="1"/>
  <c r="G12" i="78"/>
  <c r="C12" i="78"/>
  <c r="G10" i="78"/>
  <c r="G9" i="78"/>
  <c r="E12" i="78" s="1"/>
  <c r="G8" i="78"/>
  <c r="G7" i="78"/>
  <c r="D12" i="78" s="1"/>
  <c r="G37" i="77"/>
  <c r="G36" i="77"/>
  <c r="G35" i="77"/>
  <c r="G34" i="77"/>
  <c r="C24" i="77"/>
  <c r="G22" i="77"/>
  <c r="G21" i="77"/>
  <c r="E24" i="77" s="1"/>
  <c r="G20" i="77"/>
  <c r="G19" i="77"/>
  <c r="G24" i="77" s="1"/>
  <c r="C12" i="77"/>
  <c r="G10" i="77"/>
  <c r="G9" i="77"/>
  <c r="E12" i="77" s="1"/>
  <c r="G8" i="77"/>
  <c r="G7" i="77"/>
  <c r="G12" i="77" s="1"/>
  <c r="G37" i="76"/>
  <c r="G36" i="76"/>
  <c r="E39" i="76" s="1"/>
  <c r="G35" i="76"/>
  <c r="D39" i="76" s="1"/>
  <c r="G34" i="76"/>
  <c r="C39" i="76" s="1"/>
  <c r="G24" i="76"/>
  <c r="C24" i="76"/>
  <c r="G22" i="76"/>
  <c r="G21" i="76"/>
  <c r="E24" i="76" s="1"/>
  <c r="G20" i="76"/>
  <c r="G19" i="76"/>
  <c r="D24" i="76" s="1"/>
  <c r="G12" i="76"/>
  <c r="C12" i="76"/>
  <c r="G10" i="76"/>
  <c r="G9" i="76"/>
  <c r="E12" i="76" s="1"/>
  <c r="G8" i="76"/>
  <c r="G7" i="76"/>
  <c r="D12" i="76" s="1"/>
  <c r="G37" i="75"/>
  <c r="G36" i="75"/>
  <c r="G35" i="75"/>
  <c r="G34" i="75"/>
  <c r="C39" i="75" s="1"/>
  <c r="G24" i="75"/>
  <c r="C24" i="75"/>
  <c r="G22" i="75"/>
  <c r="G21" i="75"/>
  <c r="E24" i="75" s="1"/>
  <c r="G20" i="75"/>
  <c r="G19" i="75"/>
  <c r="D24" i="75" s="1"/>
  <c r="G12" i="75"/>
  <c r="C12" i="75"/>
  <c r="G10" i="75"/>
  <c r="G9" i="75"/>
  <c r="E12" i="75" s="1"/>
  <c r="G8" i="75"/>
  <c r="G7" i="75"/>
  <c r="D12" i="75" s="1"/>
  <c r="G37" i="74"/>
  <c r="G36" i="74"/>
  <c r="G35" i="74"/>
  <c r="G34" i="74"/>
  <c r="C39" i="74" s="1"/>
  <c r="C24" i="74"/>
  <c r="G22" i="74"/>
  <c r="G21" i="74"/>
  <c r="E24" i="74" s="1"/>
  <c r="G20" i="74"/>
  <c r="G19" i="74"/>
  <c r="G24" i="74" s="1"/>
  <c r="C12" i="74"/>
  <c r="G10" i="74"/>
  <c r="G9" i="74"/>
  <c r="E12" i="74" s="1"/>
  <c r="G8" i="74"/>
  <c r="G7" i="74"/>
  <c r="G12" i="74" s="1"/>
  <c r="G37" i="73"/>
  <c r="G36" i="73"/>
  <c r="E39" i="73" s="1"/>
  <c r="F35" i="73"/>
  <c r="G35" i="73" s="1"/>
  <c r="D39" i="73" s="1"/>
  <c r="G34" i="73"/>
  <c r="C24" i="73"/>
  <c r="G22" i="73"/>
  <c r="G21" i="73"/>
  <c r="E24" i="73" s="1"/>
  <c r="G20" i="73"/>
  <c r="G19" i="73"/>
  <c r="G24" i="73" s="1"/>
  <c r="C12" i="73"/>
  <c r="G10" i="73"/>
  <c r="G9" i="73"/>
  <c r="E12" i="73" s="1"/>
  <c r="G8" i="73"/>
  <c r="G7" i="73"/>
  <c r="G12" i="73" s="1"/>
  <c r="G37" i="71"/>
  <c r="G36" i="71"/>
  <c r="F35" i="71"/>
  <c r="G35" i="71" s="1"/>
  <c r="D39" i="71" s="1"/>
  <c r="E39" i="71" s="1"/>
  <c r="G34" i="71"/>
  <c r="C39" i="71" s="1"/>
  <c r="G24" i="71"/>
  <c r="C24" i="71"/>
  <c r="G22" i="71"/>
  <c r="G21" i="71"/>
  <c r="E24" i="71" s="1"/>
  <c r="G20" i="71"/>
  <c r="G19" i="71"/>
  <c r="D24" i="71" s="1"/>
  <c r="G12" i="71"/>
  <c r="C12" i="71"/>
  <c r="G10" i="71"/>
  <c r="G9" i="71"/>
  <c r="E12" i="71" s="1"/>
  <c r="G8" i="71"/>
  <c r="G7" i="71"/>
  <c r="D12" i="71" s="1"/>
  <c r="G37" i="70"/>
  <c r="G36" i="70"/>
  <c r="F35" i="70"/>
  <c r="G35" i="70" s="1"/>
  <c r="G34" i="70"/>
  <c r="C24" i="70"/>
  <c r="G22" i="70"/>
  <c r="G21" i="70"/>
  <c r="E24" i="70" s="1"/>
  <c r="G20" i="70"/>
  <c r="G24" i="70" s="1"/>
  <c r="G19" i="70"/>
  <c r="D24" i="70" s="1"/>
  <c r="C12" i="70"/>
  <c r="G10" i="70"/>
  <c r="G9" i="70"/>
  <c r="E12" i="70" s="1"/>
  <c r="G8" i="70"/>
  <c r="G12" i="70" s="1"/>
  <c r="G7" i="70"/>
  <c r="D12" i="70" s="1"/>
  <c r="G37" i="69"/>
  <c r="G36" i="69"/>
  <c r="F35" i="69"/>
  <c r="G35" i="69" s="1"/>
  <c r="D39" i="69" s="1"/>
  <c r="E39" i="69" s="1"/>
  <c r="G34" i="69"/>
  <c r="C24" i="69"/>
  <c r="G22" i="69"/>
  <c r="G21" i="69"/>
  <c r="E24" i="69" s="1"/>
  <c r="G20" i="69"/>
  <c r="G19" i="69"/>
  <c r="G24" i="69" s="1"/>
  <c r="C12" i="69"/>
  <c r="G10" i="69"/>
  <c r="G9" i="69"/>
  <c r="E12" i="69" s="1"/>
  <c r="G8" i="69"/>
  <c r="G7" i="69"/>
  <c r="G12" i="69" s="1"/>
  <c r="G37" i="68"/>
  <c r="G36" i="68"/>
  <c r="F35" i="68"/>
  <c r="G35" i="68" s="1"/>
  <c r="D39" i="68" s="1"/>
  <c r="E39" i="68" s="1"/>
  <c r="G34" i="68"/>
  <c r="G39" i="68" s="1"/>
  <c r="E24" i="68"/>
  <c r="C24" i="68"/>
  <c r="G22" i="68"/>
  <c r="G21" i="68"/>
  <c r="G20" i="68"/>
  <c r="G19" i="68"/>
  <c r="G24" i="68" s="1"/>
  <c r="E12" i="68"/>
  <c r="C12" i="68"/>
  <c r="G10" i="68"/>
  <c r="G9" i="68"/>
  <c r="G8" i="68"/>
  <c r="G7" i="68"/>
  <c r="G12" i="68" s="1"/>
  <c r="G37" i="67"/>
  <c r="G36" i="67"/>
  <c r="F35" i="67"/>
  <c r="G35" i="67" s="1"/>
  <c r="G34" i="67"/>
  <c r="C24" i="67"/>
  <c r="G22" i="67"/>
  <c r="G21" i="67"/>
  <c r="E24" i="67" s="1"/>
  <c r="G20" i="67"/>
  <c r="G19" i="67"/>
  <c r="G24" i="67" s="1"/>
  <c r="C12" i="67"/>
  <c r="G10" i="67"/>
  <c r="G9" i="67"/>
  <c r="E12" i="67" s="1"/>
  <c r="G8" i="67"/>
  <c r="G7" i="67"/>
  <c r="G12" i="67" s="1"/>
  <c r="G37" i="66"/>
  <c r="G36" i="66"/>
  <c r="F35" i="66"/>
  <c r="G35" i="66" s="1"/>
  <c r="D39" i="66" s="1"/>
  <c r="E39" i="66" s="1"/>
  <c r="G34" i="66"/>
  <c r="G39" i="66" s="1"/>
  <c r="C24" i="66"/>
  <c r="G22" i="66"/>
  <c r="G21" i="66"/>
  <c r="E24" i="66" s="1"/>
  <c r="G20" i="66"/>
  <c r="G24" i="66" s="1"/>
  <c r="G19" i="66"/>
  <c r="C12" i="66"/>
  <c r="G10" i="66"/>
  <c r="E12" i="66" s="1"/>
  <c r="G9" i="66"/>
  <c r="G8" i="66"/>
  <c r="G12" i="66" s="1"/>
  <c r="G7" i="66"/>
  <c r="G37" i="65"/>
  <c r="G36" i="65"/>
  <c r="F35" i="65"/>
  <c r="G35" i="65" s="1"/>
  <c r="G34" i="65"/>
  <c r="C39" i="65" s="1"/>
  <c r="C24" i="65"/>
  <c r="G22" i="65"/>
  <c r="G21" i="65"/>
  <c r="E24" i="65" s="1"/>
  <c r="G20" i="65"/>
  <c r="G19" i="65"/>
  <c r="G24" i="65" s="1"/>
  <c r="C12" i="65"/>
  <c r="G10" i="65"/>
  <c r="G9" i="65"/>
  <c r="E12" i="65" s="1"/>
  <c r="G8" i="65"/>
  <c r="G7" i="65"/>
  <c r="G12" i="65" s="1"/>
  <c r="G37" i="64"/>
  <c r="G36" i="64"/>
  <c r="E39" i="64" s="1"/>
  <c r="F35" i="64"/>
  <c r="G35" i="64" s="1"/>
  <c r="D39" i="64" s="1"/>
  <c r="G34" i="64"/>
  <c r="C24" i="64"/>
  <c r="G22" i="64"/>
  <c r="G21" i="64"/>
  <c r="E24" i="64" s="1"/>
  <c r="G20" i="64"/>
  <c r="G19" i="64"/>
  <c r="G24" i="64" s="1"/>
  <c r="C12" i="64"/>
  <c r="G10" i="64"/>
  <c r="G9" i="64"/>
  <c r="E12" i="64" s="1"/>
  <c r="G8" i="64"/>
  <c r="G7" i="64"/>
  <c r="G12" i="64" s="1"/>
  <c r="C39" i="63"/>
  <c r="G37" i="63"/>
  <c r="G36" i="63"/>
  <c r="E39" i="63" s="1"/>
  <c r="F35" i="63"/>
  <c r="G35" i="63" s="1"/>
  <c r="D39" i="63" s="1"/>
  <c r="G34" i="63"/>
  <c r="C24" i="63"/>
  <c r="G22" i="63"/>
  <c r="G21" i="63"/>
  <c r="E24" i="63" s="1"/>
  <c r="G20" i="63"/>
  <c r="G24" i="63" s="1"/>
  <c r="G19" i="63"/>
  <c r="C12" i="63"/>
  <c r="G10" i="63"/>
  <c r="G9" i="63"/>
  <c r="E12" i="63" s="1"/>
  <c r="G8" i="63"/>
  <c r="G12" i="63" s="1"/>
  <c r="G7" i="63"/>
  <c r="E39" i="62"/>
  <c r="G37" i="62"/>
  <c r="G36" i="62"/>
  <c r="F35" i="62"/>
  <c r="G35" i="62" s="1"/>
  <c r="D39" i="62" s="1"/>
  <c r="G34" i="62"/>
  <c r="C39" i="62" s="1"/>
  <c r="G24" i="62"/>
  <c r="C24" i="62"/>
  <c r="G22" i="62"/>
  <c r="G21" i="62"/>
  <c r="E24" i="62" s="1"/>
  <c r="G20" i="62"/>
  <c r="G19" i="62"/>
  <c r="D24" i="62" s="1"/>
  <c r="G12" i="62"/>
  <c r="C12" i="62"/>
  <c r="G10" i="62"/>
  <c r="G9" i="62"/>
  <c r="E12" i="62" s="1"/>
  <c r="G8" i="62"/>
  <c r="G7" i="62"/>
  <c r="D12" i="62" s="1"/>
  <c r="G37" i="61"/>
  <c r="G36" i="61"/>
  <c r="G35" i="61"/>
  <c r="D39" i="61" s="1"/>
  <c r="E39" i="61" s="1"/>
  <c r="G34" i="61"/>
  <c r="C39" i="61" s="1"/>
  <c r="G24" i="61"/>
  <c r="C24" i="61"/>
  <c r="G22" i="61"/>
  <c r="G21" i="61"/>
  <c r="E24" i="61" s="1"/>
  <c r="G20" i="61"/>
  <c r="G19" i="61"/>
  <c r="D24" i="61" s="1"/>
  <c r="G12" i="61"/>
  <c r="C12" i="61"/>
  <c r="G10" i="61"/>
  <c r="G9" i="61"/>
  <c r="E12" i="61" s="1"/>
  <c r="G8" i="61"/>
  <c r="G7" i="61"/>
  <c r="D12" i="61" s="1"/>
  <c r="C39" i="60"/>
  <c r="G37" i="60"/>
  <c r="G36" i="60"/>
  <c r="F35" i="60"/>
  <c r="G35" i="60" s="1"/>
  <c r="D39" i="60" s="1"/>
  <c r="E39" i="60" s="1"/>
  <c r="G34" i="60"/>
  <c r="C24" i="60"/>
  <c r="G22" i="60"/>
  <c r="G21" i="60"/>
  <c r="E24" i="60" s="1"/>
  <c r="G20" i="60"/>
  <c r="G19" i="60"/>
  <c r="G24" i="60" s="1"/>
  <c r="C12" i="60"/>
  <c r="G10" i="60"/>
  <c r="G9" i="60"/>
  <c r="E12" i="60" s="1"/>
  <c r="G8" i="60"/>
  <c r="G7" i="60"/>
  <c r="G12" i="60" s="1"/>
  <c r="G39" i="59"/>
  <c r="G38" i="59"/>
  <c r="F37" i="59"/>
  <c r="G37" i="59" s="1"/>
  <c r="F36" i="59"/>
  <c r="G36" i="59" s="1"/>
  <c r="G35" i="59"/>
  <c r="F35" i="59"/>
  <c r="G34" i="59"/>
  <c r="C24" i="59"/>
  <c r="G22" i="59"/>
  <c r="G21" i="59"/>
  <c r="E24" i="59" s="1"/>
  <c r="G20" i="59"/>
  <c r="G19" i="59"/>
  <c r="G24" i="59" s="1"/>
  <c r="C12" i="59"/>
  <c r="G10" i="59"/>
  <c r="G9" i="59"/>
  <c r="E12" i="59" s="1"/>
  <c r="G8" i="59"/>
  <c r="G7" i="59"/>
  <c r="G12" i="59" s="1"/>
  <c r="G39" i="78" l="1"/>
  <c r="E39" i="77"/>
  <c r="D39" i="77"/>
  <c r="G39" i="77"/>
  <c r="C39" i="77"/>
  <c r="D12" i="77"/>
  <c r="D24" i="77"/>
  <c r="G39" i="76"/>
  <c r="G39" i="75"/>
  <c r="D39" i="75"/>
  <c r="E39" i="75"/>
  <c r="E39" i="74"/>
  <c r="D39" i="74"/>
  <c r="G39" i="74"/>
  <c r="D12" i="74"/>
  <c r="D24" i="74"/>
  <c r="G39" i="73"/>
  <c r="D12" i="73"/>
  <c r="D24" i="73"/>
  <c r="C39" i="73"/>
  <c r="G39" i="71"/>
  <c r="G39" i="70"/>
  <c r="D39" i="70"/>
  <c r="E39" i="70" s="1"/>
  <c r="C39" i="70"/>
  <c r="G39" i="69"/>
  <c r="D12" i="69"/>
  <c r="D24" i="69"/>
  <c r="C39" i="69"/>
  <c r="D39" i="67"/>
  <c r="E39" i="67" s="1"/>
  <c r="D12" i="68"/>
  <c r="D24" i="68"/>
  <c r="C39" i="68"/>
  <c r="G39" i="67"/>
  <c r="D12" i="67"/>
  <c r="D24" i="67"/>
  <c r="C39" i="67"/>
  <c r="C39" i="66"/>
  <c r="D12" i="66"/>
  <c r="D24" i="66"/>
  <c r="D39" i="65"/>
  <c r="E39" i="65" s="1"/>
  <c r="G39" i="65"/>
  <c r="D12" i="65"/>
  <c r="D24" i="65"/>
  <c r="G39" i="64"/>
  <c r="D12" i="64"/>
  <c r="D24" i="64"/>
  <c r="C39" i="64"/>
  <c r="G39" i="63"/>
  <c r="D12" i="63"/>
  <c r="D24" i="63"/>
  <c r="G39" i="62"/>
  <c r="G39" i="61"/>
  <c r="G39" i="60"/>
  <c r="D24" i="60"/>
  <c r="D12" i="60"/>
  <c r="D41" i="59"/>
  <c r="E41" i="59" s="1"/>
  <c r="G41" i="59"/>
  <c r="D12" i="59"/>
  <c r="D24" i="59"/>
  <c r="C41" i="59"/>
  <c r="E38" i="50" l="1"/>
  <c r="D38" i="50"/>
  <c r="G36" i="50"/>
  <c r="G35" i="50"/>
  <c r="G34" i="50"/>
  <c r="G38" i="50" s="1"/>
  <c r="G24" i="50"/>
  <c r="E24" i="50"/>
  <c r="D24" i="50"/>
  <c r="C24" i="50"/>
  <c r="G22" i="50"/>
  <c r="G21" i="50"/>
  <c r="G20" i="50"/>
  <c r="G19" i="50"/>
  <c r="G12" i="50"/>
  <c r="E12" i="50"/>
  <c r="D12" i="50"/>
  <c r="C12" i="50"/>
  <c r="G10" i="50"/>
  <c r="G9" i="50"/>
  <c r="G8" i="50"/>
  <c r="G7" i="50"/>
  <c r="E39" i="41"/>
  <c r="D39" i="41"/>
  <c r="G37" i="41"/>
  <c r="G36" i="41"/>
  <c r="G35" i="41"/>
  <c r="F35" i="41"/>
  <c r="G34" i="41"/>
  <c r="G39" i="41" s="1"/>
  <c r="G24" i="41"/>
  <c r="E24" i="41"/>
  <c r="D24" i="41"/>
  <c r="C24" i="41"/>
  <c r="G22" i="41"/>
  <c r="G21" i="41"/>
  <c r="G20" i="41"/>
  <c r="G19" i="41"/>
  <c r="G12" i="41"/>
  <c r="E12" i="41"/>
  <c r="D12" i="41"/>
  <c r="C12" i="41"/>
  <c r="G10" i="41"/>
  <c r="G9" i="41"/>
  <c r="G8" i="41"/>
  <c r="G7" i="41"/>
  <c r="E39" i="40"/>
  <c r="D39" i="40"/>
  <c r="G37" i="40"/>
  <c r="G36" i="40"/>
  <c r="G35" i="40"/>
  <c r="F35" i="40"/>
  <c r="G34" i="40"/>
  <c r="C39" i="40" s="1"/>
  <c r="G24" i="40"/>
  <c r="E24" i="40"/>
  <c r="D24" i="40"/>
  <c r="C24" i="40"/>
  <c r="G22" i="40"/>
  <c r="G21" i="40"/>
  <c r="G20" i="40"/>
  <c r="G19" i="40"/>
  <c r="G12" i="40"/>
  <c r="E12" i="40"/>
  <c r="D12" i="40"/>
  <c r="C12" i="40"/>
  <c r="G10" i="40"/>
  <c r="G9" i="40"/>
  <c r="G8" i="40"/>
  <c r="G7" i="40"/>
  <c r="E39" i="39"/>
  <c r="D39" i="39"/>
  <c r="C39" i="39"/>
  <c r="G37" i="39"/>
  <c r="G36" i="39"/>
  <c r="G35" i="39"/>
  <c r="F35" i="39"/>
  <c r="G34" i="39"/>
  <c r="G39" i="39" s="1"/>
  <c r="G24" i="39"/>
  <c r="E24" i="39"/>
  <c r="D24" i="39"/>
  <c r="C24" i="39"/>
  <c r="G22" i="39"/>
  <c r="G21" i="39"/>
  <c r="G20" i="39"/>
  <c r="G19" i="39"/>
  <c r="G12" i="39"/>
  <c r="E12" i="39"/>
  <c r="D12" i="39"/>
  <c r="C12" i="39"/>
  <c r="G10" i="39"/>
  <c r="G9" i="39"/>
  <c r="G8" i="39"/>
  <c r="G7" i="39"/>
  <c r="E39" i="38"/>
  <c r="D39" i="38"/>
  <c r="G37" i="38"/>
  <c r="G36" i="38"/>
  <c r="G35" i="38"/>
  <c r="F35" i="38"/>
  <c r="G34" i="38"/>
  <c r="G39" i="38" s="1"/>
  <c r="G24" i="38"/>
  <c r="E24" i="38"/>
  <c r="D24" i="38"/>
  <c r="C24" i="38"/>
  <c r="G22" i="38"/>
  <c r="G21" i="38"/>
  <c r="G20" i="38"/>
  <c r="G19" i="38"/>
  <c r="G12" i="38"/>
  <c r="E12" i="38"/>
  <c r="D12" i="38"/>
  <c r="C12" i="38"/>
  <c r="G10" i="38"/>
  <c r="G9" i="38"/>
  <c r="G8" i="38"/>
  <c r="G7" i="38"/>
  <c r="E39" i="34"/>
  <c r="D39" i="34"/>
  <c r="G37" i="34"/>
  <c r="G36" i="34"/>
  <c r="G35" i="34"/>
  <c r="F35" i="34"/>
  <c r="G34" i="34"/>
  <c r="G39" i="34" s="1"/>
  <c r="G24" i="34"/>
  <c r="E24" i="34"/>
  <c r="D24" i="34"/>
  <c r="C24" i="34"/>
  <c r="G22" i="34"/>
  <c r="G21" i="34"/>
  <c r="G20" i="34"/>
  <c r="G19" i="34"/>
  <c r="G12" i="34"/>
  <c r="E12" i="34"/>
  <c r="D12" i="34"/>
  <c r="C12" i="34"/>
  <c r="G10" i="34"/>
  <c r="G9" i="34"/>
  <c r="G8" i="34"/>
  <c r="G7" i="34"/>
  <c r="E39" i="33"/>
  <c r="D39" i="33"/>
  <c r="G37" i="33"/>
  <c r="G36" i="33"/>
  <c r="G35" i="33"/>
  <c r="F35" i="33"/>
  <c r="G34" i="33"/>
  <c r="G39" i="33" s="1"/>
  <c r="G24" i="33"/>
  <c r="E24" i="33"/>
  <c r="D24" i="33"/>
  <c r="C24" i="33"/>
  <c r="G22" i="33"/>
  <c r="G21" i="33"/>
  <c r="G20" i="33"/>
  <c r="G19" i="33"/>
  <c r="G12" i="33"/>
  <c r="E12" i="33"/>
  <c r="D12" i="33"/>
  <c r="C12" i="33"/>
  <c r="G10" i="33"/>
  <c r="G9" i="33"/>
  <c r="G8" i="33"/>
  <c r="G7" i="33"/>
  <c r="G37" i="31"/>
  <c r="G36" i="31"/>
  <c r="G35" i="31"/>
  <c r="F35" i="31"/>
  <c r="G34" i="31"/>
  <c r="C39" i="31" s="1"/>
  <c r="G24" i="31"/>
  <c r="E24" i="31"/>
  <c r="D24" i="31"/>
  <c r="C24" i="31"/>
  <c r="G22" i="31"/>
  <c r="G21" i="31"/>
  <c r="G20" i="31"/>
  <c r="G19" i="31"/>
  <c r="G12" i="31"/>
  <c r="E12" i="31"/>
  <c r="D12" i="31"/>
  <c r="C12" i="31"/>
  <c r="G10" i="31"/>
  <c r="G9" i="31"/>
  <c r="G8" i="31"/>
  <c r="G7" i="31"/>
  <c r="D39" i="30"/>
  <c r="E39" i="30" s="1"/>
  <c r="G37" i="30"/>
  <c r="G36" i="30"/>
  <c r="G35" i="30"/>
  <c r="F35" i="30"/>
  <c r="G34" i="30"/>
  <c r="C39" i="30" s="1"/>
  <c r="G24" i="30"/>
  <c r="E24" i="30"/>
  <c r="D24" i="30"/>
  <c r="C24" i="30"/>
  <c r="G22" i="30"/>
  <c r="G21" i="30"/>
  <c r="G20" i="30"/>
  <c r="G19" i="30"/>
  <c r="G12" i="30"/>
  <c r="E12" i="30"/>
  <c r="D12" i="30"/>
  <c r="C12" i="30"/>
  <c r="G10" i="30"/>
  <c r="G9" i="30"/>
  <c r="G8" i="30"/>
  <c r="G7" i="30"/>
  <c r="G37" i="29"/>
  <c r="G36" i="29"/>
  <c r="G35" i="29"/>
  <c r="F35" i="29"/>
  <c r="G34" i="29"/>
  <c r="C39" i="29" s="1"/>
  <c r="G24" i="29"/>
  <c r="E24" i="29"/>
  <c r="D24" i="29"/>
  <c r="C24" i="29"/>
  <c r="G22" i="29"/>
  <c r="G21" i="29"/>
  <c r="G20" i="29"/>
  <c r="G19" i="29"/>
  <c r="G12" i="29"/>
  <c r="E12" i="29"/>
  <c r="D12" i="29"/>
  <c r="C12" i="29"/>
  <c r="G10" i="29"/>
  <c r="G9" i="29"/>
  <c r="G8" i="29"/>
  <c r="G7" i="29"/>
  <c r="G37" i="28"/>
  <c r="G36" i="28"/>
  <c r="G35" i="28"/>
  <c r="F35" i="28"/>
  <c r="G34" i="28"/>
  <c r="C39" i="28" s="1"/>
  <c r="G24" i="28"/>
  <c r="E24" i="28"/>
  <c r="D24" i="28"/>
  <c r="C24" i="28"/>
  <c r="G22" i="28"/>
  <c r="G21" i="28"/>
  <c r="G20" i="28"/>
  <c r="G19" i="28"/>
  <c r="G12" i="28"/>
  <c r="E12" i="28"/>
  <c r="D12" i="28"/>
  <c r="C12" i="28"/>
  <c r="G10" i="28"/>
  <c r="G9" i="28"/>
  <c r="G8" i="28"/>
  <c r="G7" i="28"/>
  <c r="E39" i="27"/>
  <c r="D39" i="27"/>
  <c r="G37" i="27"/>
  <c r="G36" i="27"/>
  <c r="G35" i="27"/>
  <c r="G34" i="27"/>
  <c r="C39" i="27" s="1"/>
  <c r="G24" i="27"/>
  <c r="E24" i="27"/>
  <c r="D24" i="27"/>
  <c r="C24" i="27"/>
  <c r="G22" i="27"/>
  <c r="G21" i="27"/>
  <c r="G20" i="27"/>
  <c r="G19" i="27"/>
  <c r="G12" i="27"/>
  <c r="E12" i="27"/>
  <c r="D12" i="27"/>
  <c r="C12" i="27"/>
  <c r="G10" i="27"/>
  <c r="G9" i="27"/>
  <c r="G8" i="27"/>
  <c r="G7" i="27"/>
  <c r="E15" i="26"/>
  <c r="D15" i="26"/>
  <c r="G13" i="26"/>
  <c r="G12" i="26"/>
  <c r="G11" i="26"/>
  <c r="G10" i="26"/>
  <c r="G15" i="26" s="1"/>
  <c r="E39" i="25"/>
  <c r="D39" i="25"/>
  <c r="G37" i="25"/>
  <c r="G36" i="25"/>
  <c r="G35" i="25"/>
  <c r="F35" i="25"/>
  <c r="G34" i="25"/>
  <c r="G39" i="25" s="1"/>
  <c r="G24" i="25"/>
  <c r="E24" i="25"/>
  <c r="D24" i="25"/>
  <c r="C24" i="25"/>
  <c r="G22" i="25"/>
  <c r="G21" i="25"/>
  <c r="G20" i="25"/>
  <c r="G19" i="25"/>
  <c r="G12" i="25"/>
  <c r="E12" i="25"/>
  <c r="D12" i="25"/>
  <c r="C12" i="25"/>
  <c r="G10" i="25"/>
  <c r="G9" i="25"/>
  <c r="G8" i="25"/>
  <c r="G7" i="25"/>
  <c r="E39" i="24"/>
  <c r="D39" i="24"/>
  <c r="G37" i="24"/>
  <c r="G36" i="24"/>
  <c r="G35" i="24"/>
  <c r="F35" i="24"/>
  <c r="G34" i="24"/>
  <c r="G39" i="24" s="1"/>
  <c r="G24" i="24"/>
  <c r="E24" i="24"/>
  <c r="D24" i="24"/>
  <c r="C24" i="24"/>
  <c r="G22" i="24"/>
  <c r="G21" i="24"/>
  <c r="G20" i="24"/>
  <c r="G19" i="24"/>
  <c r="G12" i="24"/>
  <c r="E12" i="24"/>
  <c r="D12" i="24"/>
  <c r="C12" i="24"/>
  <c r="G10" i="24"/>
  <c r="G9" i="24"/>
  <c r="G8" i="24"/>
  <c r="G7" i="24"/>
  <c r="G38" i="23"/>
  <c r="E38" i="23"/>
  <c r="D38" i="23"/>
  <c r="C38" i="23"/>
  <c r="G36" i="23"/>
  <c r="G35" i="23"/>
  <c r="G34" i="23"/>
  <c r="G24" i="23"/>
  <c r="E24" i="23"/>
  <c r="D24" i="23"/>
  <c r="C24" i="23"/>
  <c r="G22" i="23"/>
  <c r="G21" i="23"/>
  <c r="G20" i="23"/>
  <c r="G19" i="23"/>
  <c r="G12" i="23"/>
  <c r="E12" i="23"/>
  <c r="D12" i="23"/>
  <c r="C12" i="23"/>
  <c r="G10" i="23"/>
  <c r="G9" i="23"/>
  <c r="G8" i="23"/>
  <c r="G7" i="23"/>
  <c r="G40" i="22"/>
  <c r="E40" i="22"/>
  <c r="D40" i="22"/>
  <c r="C40" i="22"/>
  <c r="G38" i="22"/>
  <c r="G37" i="22"/>
  <c r="G36" i="22"/>
  <c r="G35" i="22"/>
  <c r="F35" i="22"/>
  <c r="G34" i="22"/>
  <c r="F34" i="22"/>
  <c r="G24" i="22"/>
  <c r="E24" i="22"/>
  <c r="D24" i="22"/>
  <c r="C24" i="22"/>
  <c r="G22" i="22"/>
  <c r="G21" i="22"/>
  <c r="G20" i="22"/>
  <c r="G19" i="22"/>
  <c r="G12" i="22"/>
  <c r="E12" i="22"/>
  <c r="D12" i="22"/>
  <c r="C12" i="22"/>
  <c r="G10" i="22"/>
  <c r="G9" i="22"/>
  <c r="G8" i="22"/>
  <c r="G7" i="22"/>
  <c r="G39" i="21"/>
  <c r="G38" i="21"/>
  <c r="G37" i="21"/>
  <c r="F37" i="21"/>
  <c r="G36" i="21"/>
  <c r="F36" i="21"/>
  <c r="G35" i="21"/>
  <c r="F35" i="21"/>
  <c r="G34" i="21"/>
  <c r="G24" i="21"/>
  <c r="E24" i="21"/>
  <c r="D24" i="21"/>
  <c r="C24" i="21"/>
  <c r="G22" i="21"/>
  <c r="G21" i="21"/>
  <c r="G20" i="21"/>
  <c r="G19" i="21"/>
  <c r="G12" i="21"/>
  <c r="E12" i="21"/>
  <c r="D12" i="21"/>
  <c r="C12" i="21"/>
  <c r="G10" i="21"/>
  <c r="G9" i="21"/>
  <c r="G8" i="21"/>
  <c r="G7" i="21"/>
  <c r="C40" i="20"/>
  <c r="G38" i="20"/>
  <c r="G37" i="20"/>
  <c r="G36" i="20"/>
  <c r="G40" i="20" s="1"/>
  <c r="F36" i="20"/>
  <c r="G35" i="20"/>
  <c r="F35" i="20"/>
  <c r="G34" i="20"/>
  <c r="G24" i="20"/>
  <c r="E24" i="20"/>
  <c r="D24" i="20"/>
  <c r="C24" i="20"/>
  <c r="G22" i="20"/>
  <c r="G21" i="20"/>
  <c r="G20" i="20"/>
  <c r="G19" i="20"/>
  <c r="G12" i="20"/>
  <c r="E12" i="20"/>
  <c r="D12" i="20"/>
  <c r="C12" i="20"/>
  <c r="G10" i="20"/>
  <c r="G9" i="20"/>
  <c r="G8" i="20"/>
  <c r="G7" i="20"/>
  <c r="D40" i="19"/>
  <c r="E40" i="19" s="1"/>
  <c r="G38" i="19"/>
  <c r="G37" i="19"/>
  <c r="G36" i="19"/>
  <c r="F36" i="19"/>
  <c r="G35" i="19"/>
  <c r="F35" i="19"/>
  <c r="G34" i="19"/>
  <c r="G40" i="19" s="1"/>
  <c r="G24" i="19"/>
  <c r="E24" i="19"/>
  <c r="D24" i="19"/>
  <c r="C24" i="19"/>
  <c r="G22" i="19"/>
  <c r="G21" i="19"/>
  <c r="G20" i="19"/>
  <c r="G19" i="19"/>
  <c r="G12" i="19"/>
  <c r="E12" i="19"/>
  <c r="D12" i="19"/>
  <c r="C12" i="19"/>
  <c r="G10" i="19"/>
  <c r="G9" i="19"/>
  <c r="G8" i="19"/>
  <c r="G7" i="19"/>
  <c r="E38" i="18"/>
  <c r="D38" i="18"/>
  <c r="G36" i="18"/>
  <c r="G35" i="18"/>
  <c r="G34" i="18"/>
  <c r="G38" i="18" s="1"/>
  <c r="G24" i="18"/>
  <c r="E24" i="18"/>
  <c r="D24" i="18"/>
  <c r="C24" i="18"/>
  <c r="G22" i="18"/>
  <c r="G21" i="18"/>
  <c r="G20" i="18"/>
  <c r="G19" i="18"/>
  <c r="G12" i="18"/>
  <c r="E12" i="18"/>
  <c r="D12" i="18"/>
  <c r="C12" i="18"/>
  <c r="G10" i="18"/>
  <c r="G9" i="18"/>
  <c r="G8" i="18"/>
  <c r="G7" i="18"/>
  <c r="F40" i="17"/>
  <c r="G40" i="17" s="1"/>
  <c r="F39" i="17"/>
  <c r="G39" i="17" s="1"/>
  <c r="E42" i="17" s="1"/>
  <c r="G38" i="17"/>
  <c r="F38" i="17"/>
  <c r="F37" i="17"/>
  <c r="G37" i="17" s="1"/>
  <c r="D42" i="17" s="1"/>
  <c r="F36" i="17"/>
  <c r="G36" i="17" s="1"/>
  <c r="F35" i="17"/>
  <c r="G35" i="17" s="1"/>
  <c r="G34" i="17"/>
  <c r="C42" i="17" s="1"/>
  <c r="C24" i="17"/>
  <c r="G22" i="17"/>
  <c r="G21" i="17"/>
  <c r="E24" i="17" s="1"/>
  <c r="G20" i="17"/>
  <c r="G19" i="17"/>
  <c r="G24" i="17" s="1"/>
  <c r="C12" i="17"/>
  <c r="G10" i="17"/>
  <c r="G9" i="17"/>
  <c r="E12" i="17" s="1"/>
  <c r="G8" i="17"/>
  <c r="G7" i="17"/>
  <c r="G12" i="17" s="1"/>
  <c r="C41" i="16"/>
  <c r="G39" i="16"/>
  <c r="G38" i="16"/>
  <c r="G37" i="16"/>
  <c r="F37" i="16"/>
  <c r="G36" i="16"/>
  <c r="G35" i="16"/>
  <c r="G34" i="16"/>
  <c r="G24" i="16"/>
  <c r="E24" i="16"/>
  <c r="D24" i="16"/>
  <c r="C24" i="16"/>
  <c r="G22" i="16"/>
  <c r="G21" i="16"/>
  <c r="G20" i="16"/>
  <c r="G19" i="16"/>
  <c r="G12" i="16"/>
  <c r="E12" i="16"/>
  <c r="D12" i="16"/>
  <c r="C12" i="16"/>
  <c r="G10" i="16"/>
  <c r="G9" i="16"/>
  <c r="G8" i="16"/>
  <c r="G7" i="16"/>
  <c r="G38" i="15"/>
  <c r="G37" i="15"/>
  <c r="D40" i="15" s="1"/>
  <c r="E40" i="15" s="1"/>
  <c r="G36" i="15"/>
  <c r="G35" i="15"/>
  <c r="G34" i="15"/>
  <c r="F34" i="15"/>
  <c r="G24" i="15"/>
  <c r="E24" i="15"/>
  <c r="D24" i="15"/>
  <c r="C24" i="15"/>
  <c r="G22" i="15"/>
  <c r="G21" i="15"/>
  <c r="G20" i="15"/>
  <c r="G19" i="15"/>
  <c r="G12" i="15"/>
  <c r="E12" i="15"/>
  <c r="D12" i="15"/>
  <c r="C12" i="15"/>
  <c r="G10" i="15"/>
  <c r="G9" i="15"/>
  <c r="G8" i="15"/>
  <c r="G7" i="15"/>
  <c r="E39" i="14"/>
  <c r="D39" i="14"/>
  <c r="G37" i="14"/>
  <c r="G36" i="14"/>
  <c r="G35" i="14"/>
  <c r="G34" i="14"/>
  <c r="G24" i="14"/>
  <c r="E24" i="14"/>
  <c r="D24" i="14"/>
  <c r="C24" i="14"/>
  <c r="G22" i="14"/>
  <c r="G21" i="14"/>
  <c r="G20" i="14"/>
  <c r="G19" i="14"/>
  <c r="G12" i="14"/>
  <c r="E12" i="14"/>
  <c r="D12" i="14"/>
  <c r="C12" i="14"/>
  <c r="G10" i="14"/>
  <c r="G9" i="14"/>
  <c r="G8" i="14"/>
  <c r="G7" i="14"/>
  <c r="G45" i="12"/>
  <c r="E45" i="12"/>
  <c r="D45" i="12"/>
  <c r="C45" i="12"/>
  <c r="G43" i="12"/>
  <c r="G42" i="12"/>
  <c r="G41" i="12"/>
  <c r="F41" i="12"/>
  <c r="G40" i="12"/>
  <c r="F40" i="12"/>
  <c r="G39" i="12"/>
  <c r="F39" i="12"/>
  <c r="G38" i="12"/>
  <c r="F38" i="12"/>
  <c r="G37" i="12"/>
  <c r="F37" i="12"/>
  <c r="G36" i="12"/>
  <c r="F36" i="12"/>
  <c r="G35" i="12"/>
  <c r="F35" i="12"/>
  <c r="G34" i="12"/>
  <c r="F34" i="12"/>
  <c r="G22" i="12"/>
  <c r="F22" i="12"/>
  <c r="G21" i="12"/>
  <c r="F21" i="12"/>
  <c r="G20" i="12"/>
  <c r="G19" i="12"/>
  <c r="D24" i="12" s="1"/>
  <c r="G18" i="12"/>
  <c r="C24" i="12" s="1"/>
  <c r="G12" i="12"/>
  <c r="E12" i="12"/>
  <c r="D12" i="12"/>
  <c r="C12" i="12"/>
  <c r="G10" i="12"/>
  <c r="G9" i="12"/>
  <c r="G8" i="12"/>
  <c r="G7" i="12"/>
  <c r="G41" i="11"/>
  <c r="D43" i="11" s="1"/>
  <c r="G40" i="11"/>
  <c r="G39" i="11"/>
  <c r="F39" i="11"/>
  <c r="G38" i="11"/>
  <c r="G37" i="11"/>
  <c r="G36" i="11"/>
  <c r="G35" i="11"/>
  <c r="G34" i="11"/>
  <c r="G24" i="11"/>
  <c r="E24" i="11"/>
  <c r="D24" i="11"/>
  <c r="C24" i="11"/>
  <c r="G22" i="11"/>
  <c r="G21" i="11"/>
  <c r="G20" i="11"/>
  <c r="G19" i="11"/>
  <c r="G12" i="11"/>
  <c r="E12" i="11"/>
  <c r="D12" i="11"/>
  <c r="C12" i="11"/>
  <c r="G10" i="11"/>
  <c r="G9" i="11"/>
  <c r="G8" i="11"/>
  <c r="G7" i="11"/>
  <c r="G38" i="10"/>
  <c r="G37" i="10"/>
  <c r="G36" i="10"/>
  <c r="F36" i="10"/>
  <c r="G35" i="10"/>
  <c r="F35" i="10"/>
  <c r="G34" i="10"/>
  <c r="C40" i="10" s="1"/>
  <c r="G24" i="10"/>
  <c r="E24" i="10"/>
  <c r="D24" i="10"/>
  <c r="C24" i="10"/>
  <c r="G22" i="10"/>
  <c r="G21" i="10"/>
  <c r="G20" i="10"/>
  <c r="G19" i="10"/>
  <c r="G12" i="10"/>
  <c r="E12" i="10"/>
  <c r="D12" i="10"/>
  <c r="C12" i="10"/>
  <c r="G10" i="10"/>
  <c r="G9" i="10"/>
  <c r="G8" i="10"/>
  <c r="G7" i="10"/>
  <c r="E10" i="9"/>
  <c r="G8" i="9"/>
  <c r="G7" i="9"/>
  <c r="G6" i="9"/>
  <c r="G8" i="8"/>
  <c r="G7" i="8"/>
  <c r="D10" i="8" s="1"/>
  <c r="E10" i="8" s="1"/>
  <c r="G6" i="8"/>
  <c r="B10" i="8" s="1"/>
  <c r="C38" i="50" l="1"/>
  <c r="C39" i="41"/>
  <c r="G39" i="40"/>
  <c r="C39" i="38"/>
  <c r="C39" i="34"/>
  <c r="C39" i="33"/>
  <c r="D39" i="31"/>
  <c r="E39" i="31" s="1"/>
  <c r="G39" i="31"/>
  <c r="G39" i="30"/>
  <c r="G39" i="29"/>
  <c r="D39" i="29"/>
  <c r="E39" i="29" s="1"/>
  <c r="G39" i="28"/>
  <c r="D39" i="28"/>
  <c r="E39" i="28" s="1"/>
  <c r="G39" i="27"/>
  <c r="C15" i="26"/>
  <c r="C39" i="25"/>
  <c r="C39" i="24"/>
  <c r="D41" i="21"/>
  <c r="E41" i="21" s="1"/>
  <c r="G41" i="21"/>
  <c r="C41" i="21"/>
  <c r="D40" i="20"/>
  <c r="E40" i="20" s="1"/>
  <c r="C40" i="19"/>
  <c r="C38" i="18"/>
  <c r="G42" i="17"/>
  <c r="D12" i="17"/>
  <c r="D24" i="17"/>
  <c r="G41" i="16"/>
  <c r="D41" i="16"/>
  <c r="E41" i="16" s="1"/>
  <c r="G40" i="15"/>
  <c r="C40" i="15"/>
  <c r="G39" i="14"/>
  <c r="C39" i="14"/>
  <c r="E24" i="12"/>
  <c r="G24" i="12"/>
  <c r="G43" i="11"/>
  <c r="E43" i="11"/>
  <c r="C43" i="11"/>
  <c r="G40" i="10"/>
  <c r="D40" i="10"/>
  <c r="E40" i="10"/>
  <c r="G10" i="9"/>
  <c r="D10" i="9"/>
  <c r="G10" i="8"/>
</calcChain>
</file>

<file path=xl/sharedStrings.xml><?xml version="1.0" encoding="utf-8"?>
<sst xmlns="http://schemas.openxmlformats.org/spreadsheetml/2006/main" count="3993" uniqueCount="158">
  <si>
    <t>IFPB</t>
  </si>
  <si>
    <t>m²</t>
  </si>
  <si>
    <t>Descrição da composição</t>
  </si>
  <si>
    <t>unid</t>
  </si>
  <si>
    <t>quant.</t>
  </si>
  <si>
    <t>custo unit.</t>
  </si>
  <si>
    <t>custo total</t>
  </si>
  <si>
    <t>Código</t>
  </si>
  <si>
    <t>Equipamento</t>
  </si>
  <si>
    <t>material</t>
  </si>
  <si>
    <t>Mão-de-obra</t>
  </si>
  <si>
    <t>Enc. Social</t>
  </si>
  <si>
    <t>Terceiros</t>
  </si>
  <si>
    <t>Valor Total</t>
  </si>
  <si>
    <t>Composição de preço</t>
  </si>
  <si>
    <t>m</t>
  </si>
  <si>
    <t xml:space="preserve">2.3 - Divisória naval, tipo cega - Sistema de montagem simplificada com rodapés simples - painéis de no mínimo 35 mm (trinta e cinco milímetros) de espessura, de chapa dura de fibras de eucalipto prensada, com acabamento em resina melamínica de baixa pressão na cor cristal e perfis em aço galvanizado pintado em epóxi na cor cinza - Incluindo instalação e materiais necessários. </t>
  </si>
  <si>
    <t>Montador de estrutura metálica</t>
  </si>
  <si>
    <t>servente</t>
  </si>
  <si>
    <t>encargos complementares - servente</t>
  </si>
  <si>
    <t>encargos complementares - montador</t>
  </si>
  <si>
    <t>25957/SINAPI</t>
  </si>
  <si>
    <t>06111/SINAPI</t>
  </si>
  <si>
    <t>10549/ORSE</t>
  </si>
  <si>
    <t>10605/ORSE</t>
  </si>
  <si>
    <t>h</t>
  </si>
  <si>
    <t>Divisória naval - tipo cega</t>
  </si>
  <si>
    <t xml:space="preserve">3.1 - Porta completa em divisória naval simples, com no mínimo 35 mm (trinta e cinco milímetros) de espessura, de chapa dura de fibras de eucalipto prensada, com acabamento em resina melamínica de baixa pressão na cor cristal, medindo 2,10m x 0,90m x 35mm, com fechadura, tipo tubular, cor a ser definida conforme portfólio, com chave (02 cópias)/botão de girar, trincos 90 mm e 61 mm - Incluindo instalação e materiais necessários. </t>
  </si>
  <si>
    <t>Porta em divisória naval simples</t>
  </si>
  <si>
    <t>Kg</t>
  </si>
  <si>
    <t>m³</t>
  </si>
  <si>
    <t>TUBO PVC SOLDÁVEL DE 20MM</t>
  </si>
  <si>
    <t>JOELHO PVC, SOLDAVEL, 90 GRAUS, 20 MM, PARA AGUA FRIA PREDIAL</t>
  </si>
  <si>
    <t>3542/SINAPI</t>
  </si>
  <si>
    <t>Adesivo pvc em frasco de 850 gramas</t>
  </si>
  <si>
    <t>Solucao limpadora pvc</t>
  </si>
  <si>
    <t>02036/ORSE</t>
  </si>
  <si>
    <t>00138/ORSE</t>
  </si>
  <si>
    <t>AREIA MÉDIA</t>
  </si>
  <si>
    <t>ENCANADOR</t>
  </si>
  <si>
    <t>l</t>
  </si>
  <si>
    <t>CIMENTO PORTLAND COMPOSTO CP II-32</t>
  </si>
  <si>
    <t>1379/SINAPI</t>
  </si>
  <si>
    <t>02696/SINAPI</t>
  </si>
  <si>
    <t>370/SINAPI</t>
  </si>
  <si>
    <t>1.1 - Demolição de alvenaria de elementos vazados (combogó), sem reaproveitamento</t>
  </si>
  <si>
    <t>Martelo rompedor</t>
  </si>
  <si>
    <t>2.1 - ALVENARIA DE VEDAÇÃO DE BLOCOS CERÂMICOS FURADOS NA HORIZONTAL DE 9X19X19CM (ESPESSURA 9CM) DE PAREDES COM ÁREA LÍQUIDA MAIOR OU IGUAL A 6M²
SEM VÃOS E ARGAMASSA DE ASSENTAMENTO COM PREPARO EM BETONEIRA. AF_06/2014</t>
  </si>
  <si>
    <t>2.2 - Parede de gesso acartonado, Dry-Wall d 100/75/60 2 st 12,5mm sistemas lafarge gypsum (ou similar) - com Isolamento acústico c/ painel em lã de vidro e = 50mm (isover-santa marina ref psi - 30/50mm ou similar),preenchimento com lã mineral de 50 mm de espessura.</t>
  </si>
  <si>
    <t>8.1 - Pavimentação placa concreto simples 40 x 40 x 3 cm, sobre colchão areia e = 3 cm c/ rejuntamento traço t4</t>
  </si>
  <si>
    <t>8.2 - Piso em granilite, marmorite ou granitina espessura 8 mm, incluso juntas de dilatacao plasticas</t>
  </si>
  <si>
    <t xml:space="preserve">Composição  </t>
  </si>
  <si>
    <t>00066/ORSE</t>
  </si>
  <si>
    <t>00068/ORSE</t>
  </si>
  <si>
    <t>Pedreiro</t>
  </si>
  <si>
    <t>Servente</t>
  </si>
  <si>
    <t>Alvenaria de vedação</t>
  </si>
  <si>
    <t>Composição</t>
  </si>
  <si>
    <t>Placa de gesso acartonado</t>
  </si>
  <si>
    <t>Perfil metálico</t>
  </si>
  <si>
    <t>Massa de gesso</t>
  </si>
  <si>
    <t>Parafusos</t>
  </si>
  <si>
    <t>Tela em nylon</t>
  </si>
  <si>
    <t>Gesseiro</t>
  </si>
  <si>
    <t>Cal</t>
  </si>
  <si>
    <t>Tubo de Cobre</t>
  </si>
  <si>
    <t>Solda</t>
  </si>
  <si>
    <t>Isolante térmico</t>
  </si>
  <si>
    <t>Soldador</t>
  </si>
  <si>
    <t>Fundo selador</t>
  </si>
  <si>
    <t>Massa corrida</t>
  </si>
  <si>
    <t>Lixa</t>
  </si>
  <si>
    <t>Pintor</t>
  </si>
  <si>
    <t>Tinta acrílica</t>
  </si>
  <si>
    <t>Rolo de pintura</t>
  </si>
  <si>
    <t xml:space="preserve">Composição </t>
  </si>
  <si>
    <t>Tinta Esmalte</t>
  </si>
  <si>
    <t>Solvente</t>
  </si>
  <si>
    <t>Pincel</t>
  </si>
  <si>
    <t>Pedra 1</t>
  </si>
  <si>
    <t>Granilite</t>
  </si>
  <si>
    <t>Quadro de distribuição</t>
  </si>
  <si>
    <t>Eletricista</t>
  </si>
  <si>
    <t xml:space="preserve">Disjuntor </t>
  </si>
  <si>
    <t>Interruptor</t>
  </si>
  <si>
    <t>Caixa de PVC</t>
  </si>
  <si>
    <t>Luminária</t>
  </si>
  <si>
    <t>Tomada</t>
  </si>
  <si>
    <t>Eletroduto rígido de 25mm</t>
  </si>
  <si>
    <t>Eletroduto rígido de 32mm</t>
  </si>
  <si>
    <t>Cabo Flex 2,5mm</t>
  </si>
  <si>
    <t xml:space="preserve">m </t>
  </si>
  <si>
    <t>Cabo Flex 4mm</t>
  </si>
  <si>
    <t>Cabo Flex 6mm</t>
  </si>
  <si>
    <t>Cabo UTP</t>
  </si>
  <si>
    <t>Limpeza</t>
  </si>
  <si>
    <t>1.2 - Retirada, corte e recolocação de gradil</t>
  </si>
  <si>
    <t>Lixadeira e solda</t>
  </si>
  <si>
    <t>Serralheiro</t>
  </si>
  <si>
    <t xml:space="preserve">3.1 - Porta completa em madeira almofadada - Incluindo instalação e materiais necessários. </t>
  </si>
  <si>
    <t>Porta em madeira almofadada</t>
  </si>
  <si>
    <t>acessórios</t>
  </si>
  <si>
    <t>4.1 - CHAPISCO APLICADO EM ALVENARIAS E ESTRUTURAS DE CONCRETO INTERNAS, COM COLHER DE PEDREIRO. ARGAMASSA TRAÇO 1:3 COM PREPARO MANUAL. AF_06/20
14</t>
  </si>
  <si>
    <t>4.2 - MASSA ÚNICA, EM ARGAMASSA TRAÇO 1:2:8, PREPARO MANUAL, APLICADA MANUALMENTE EM FACES INTERNAS DE PAREDES DE AMB
IENTES COM ÁREA MAIOR QUE 10M2, ESPESSURA DE 20MM, COM EXECUÇÃO DE TAL
ISCAS. AF_06/2014</t>
  </si>
  <si>
    <t>8.1 - Tubulação em cobre Ø 28mm para interligação de Split System ao condesador / evaporador, inclusive isolamento térmico, alimentação elétrica, conexões e fixações para aparelhos até 48.000 btu</t>
  </si>
  <si>
    <t>8.2 - CAIXA DE PASSAGEM ESPERA PARA AR CONDICIONADO SPLIT</t>
  </si>
  <si>
    <t>Caixa de passagem e espera PVC</t>
  </si>
  <si>
    <t>5.1 - APLICAÇÃO DE FUNDO SELADOR ACRPILICO EM PAREDES, UMA DEMÃO. AF_06/2014</t>
  </si>
  <si>
    <t>5.2 - APLICAÇÃO E LIXAMENTO DE MASSA LÁTEX EM PAREDES, DUAS DEMÃO. AF_06/2014</t>
  </si>
  <si>
    <t>5.3 - APLICAÇÃO MANUAL DE PINTURA COM TINTA LÁTEX ACRÍLICA EM PAREDES, DUAS DEMÃOS. AF_06/2014</t>
  </si>
  <si>
    <t>5.4 - PINTURA ESMALTE ACETINADO EM MADEIRA, DUAS DEMAOS</t>
  </si>
  <si>
    <t>5.5 - PINTURA ESMALTE EM GRADIL METÁLICO, DUAS DEMAOS</t>
  </si>
  <si>
    <t>7.18 - Quadro distribuição de embutir em chapa de aço, p/até 18 disjuntores, trifasico, c/barramento, padrão DIN (linha branca) e espaço para disjuntor geral</t>
  </si>
  <si>
    <t>7.5 - Disjuntor monopolar tipo DIN corrente nominal de 10A, fornecimento e instalação</t>
  </si>
  <si>
    <t>7.6 - Disjuntor monopolar tipo DIN corrente nominal de 16A, fornecimento e instalação</t>
  </si>
  <si>
    <t>7.7 - Disjuntor monopolar tipo DIN, corrente nominal de 20A, fornecimento e instalação.</t>
  </si>
  <si>
    <t>7.8 - Disjuntor termomagnetico tripolar padrao DIN 32A 240V, fornecimento e instalação</t>
  </si>
  <si>
    <t>7.9 - Disjuntor termomagnetico tripolar padrao DIN 40A 240V, fornecimento e instalação</t>
  </si>
  <si>
    <t>7.16 - Ponto de Interruptor de embutir com 01 seção simples e placa, fornecimento e instalação</t>
  </si>
  <si>
    <t>7.4 - Caixa PASSAGEM 40X40X50CM</t>
  </si>
  <si>
    <t>7.14 - Luminária calha sobrepor p/lamp.fluorescente 1x32w, completa, inclusive reator eletrônico e lâmpada, fornecimento e instalação</t>
  </si>
  <si>
    <t>7.17 - Ponto de Tomada 2p + t, ABNT, de embutir, 10 A, com placa em pvc, fornecimento e instalação</t>
  </si>
  <si>
    <t>7.10 - Eletroduto rígido roscável, pvc, dn 25 mm (3/4"), para circuitos terminais, instalado em parede, fornecimento e instalação.</t>
  </si>
  <si>
    <t>7.11 - Eletroduto rígido roscável, PVC DN 32 mm (1"), para circuitos terminais, instalado em parede - fornecimento e instalação.</t>
  </si>
  <si>
    <t>7.2 - Cabo de cobre flexível isolado, 2,5 mm², anti-chama 450/750 V, para circuitos terminais, fornecimento e instalação.</t>
  </si>
  <si>
    <t>7.3 - Cabo de cobre flexível isolado, 4 mm², anti-chama 450/750 V, para circuitos terminais, fornecimento e instalação.</t>
  </si>
  <si>
    <t>7.1 - Cabo de cobre flexível isolado, 6 mm², anti-chama 450/750 V, para circuitos terminais - fornecimento e instalação.</t>
  </si>
  <si>
    <t>9.2 - FORNECIMENTO E LANÇAMENTO DE CABO UTP 4 PARES CAT 6</t>
  </si>
  <si>
    <t>10.1 - LIMPEZA FINAL DA OBRA</t>
  </si>
  <si>
    <t>9.4 - FORNECIMENTO  DE SWITCH 08 PORTAS</t>
  </si>
  <si>
    <t>SWITCH 08 PORTAS</t>
  </si>
  <si>
    <t>9.3 - FORNECIMENTO  E INSTALAÇÃO DE CONECTOR RJ 45</t>
  </si>
  <si>
    <t>9.4 - FORNECIMENTO  E INSTALAÇÃO DE CANALETA PLÁSTICA 25MM X 25MM</t>
  </si>
  <si>
    <t>7.23 - Terminal de compressão para cabo de 6mm²</t>
  </si>
  <si>
    <t>Terminal</t>
  </si>
  <si>
    <t>7.22 - Terminal de compressão para cabo de 4mm²</t>
  </si>
  <si>
    <t>7.21 - Terminal de compressão para cabo de 2,5mm²</t>
  </si>
  <si>
    <t>7.20 - Relé fotoelétrico 1000w</t>
  </si>
  <si>
    <t>Relé fotoelétrico</t>
  </si>
  <si>
    <t>7.19 - Refletor para lâmpada de 150 a 500W</t>
  </si>
  <si>
    <t>Refletor</t>
  </si>
  <si>
    <t>7.15 - Ponto de iluminação de sobre por</t>
  </si>
  <si>
    <t>Ponto de iluminação</t>
  </si>
  <si>
    <t>7.13 - Lâmpada fluorescente tubular 65 w</t>
  </si>
  <si>
    <t>7.12 - Eletroduto rígido roscável, PVC DN 50 mm (1 1/2"), para circuitos terminais, instalado em parede - fornecimento e instalação.</t>
  </si>
  <si>
    <t>Eletroduto rígido de 50mm</t>
  </si>
  <si>
    <t>6.1 - Piso em granilite ou granitina</t>
  </si>
  <si>
    <t>granilite ou granitina</t>
  </si>
  <si>
    <t>4.4 - Casquilho</t>
  </si>
  <si>
    <t>Revestimento em casquilho</t>
  </si>
  <si>
    <t>Argamassa</t>
  </si>
  <si>
    <t>3.3 - Grade de ferro com gradil conforme projeto</t>
  </si>
  <si>
    <t>Grade de ferro</t>
  </si>
  <si>
    <t>solda</t>
  </si>
  <si>
    <t>2.4 - Verga pré - moldada para vão de porta</t>
  </si>
  <si>
    <t>Verga de concreto</t>
  </si>
  <si>
    <t>2.3 - Parede em placa de gesso acartonado interno</t>
  </si>
  <si>
    <t>Drywaal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</si>
</sst>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7" formatCode="_(* #,##0.0000000_);_(* \(#,##0.0000000\);_(* &quot;-&quot;??_);_(@_)"/>
    <numFmt numFmtId="168" formatCode="_(&quot;R$ &quot;* #,##0.00_);_(&quot;R$ &quot;* \(#,##0.00\);_(&quot;R$ &quot;* &quot;-&quot;??_);_(@_)"/>
    <numFmt numFmtId="170" formatCode="_(* #,##0.000_);_(* \(#,##0.000\);_(* &quot;-&quot;??_);_(@_)"/>
    <numFmt numFmtId="171" formatCode="_(&quot;R$&quot;\ * #,##0.00_);_(&quot;R$&quot;\ * \(#,##0.00\);_(&quot;R$&quot;\ 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Verdana"/>
      <family val="2"/>
    </font>
    <font>
      <sz val="10"/>
      <color rgb="FF000000"/>
      <name val="Verdana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69">
    <xf numFmtId="0" fontId="0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71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/>
    <xf numFmtId="2" fontId="0" fillId="0" borderId="5" xfId="0" applyNumberFormat="1" applyBorder="1"/>
    <xf numFmtId="0" fontId="3" fillId="0" borderId="5" xfId="0" applyFont="1" applyBorder="1"/>
    <xf numFmtId="0" fontId="3" fillId="0" borderId="5" xfId="0" applyFont="1" applyBorder="1" applyAlignment="1">
      <alignment wrapText="1"/>
    </xf>
    <xf numFmtId="0" fontId="3" fillId="0" borderId="4" xfId="0" applyFont="1" applyBorder="1"/>
    <xf numFmtId="0" fontId="3" fillId="3" borderId="4" xfId="0" applyFont="1" applyFill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0" fontId="3" fillId="0" borderId="15" xfId="0" applyFont="1" applyBorder="1"/>
    <xf numFmtId="0" fontId="3" fillId="0" borderId="16" xfId="0" applyFont="1" applyBorder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5" xfId="0" applyBorder="1" applyAlignment="1">
      <alignment horizontal="center"/>
    </xf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8" xfId="0" applyFont="1" applyBorder="1"/>
    <xf numFmtId="0" fontId="5" fillId="0" borderId="21" xfId="0" applyFont="1" applyBorder="1"/>
    <xf numFmtId="0" fontId="5" fillId="0" borderId="22" xfId="0" applyFont="1" applyBorder="1"/>
    <xf numFmtId="0" fontId="5" fillId="2" borderId="23" xfId="0" applyFont="1" applyFill="1" applyBorder="1"/>
    <xf numFmtId="0" fontId="5" fillId="2" borderId="24" xfId="0" applyFont="1" applyFill="1" applyBorder="1"/>
    <xf numFmtId="0" fontId="5" fillId="0" borderId="13" xfId="0" applyFont="1" applyBorder="1" applyAlignment="1">
      <alignment horizontal="center"/>
    </xf>
    <xf numFmtId="4" fontId="0" fillId="0" borderId="6" xfId="0" applyNumberFormat="1" applyBorder="1"/>
    <xf numFmtId="2" fontId="0" fillId="0" borderId="16" xfId="0" applyNumberFormat="1" applyBorder="1"/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17" xfId="0" applyNumberFormat="1" applyBorder="1"/>
    <xf numFmtId="0" fontId="3" fillId="0" borderId="25" xfId="0" applyFont="1" applyBorder="1"/>
    <xf numFmtId="2" fontId="5" fillId="0" borderId="8" xfId="0" applyNumberFormat="1" applyFont="1" applyBorder="1"/>
    <xf numFmtId="2" fontId="5" fillId="2" borderId="24" xfId="0" applyNumberFormat="1" applyFont="1" applyFill="1" applyBorder="1"/>
    <xf numFmtId="4" fontId="0" fillId="0" borderId="16" xfId="0" applyNumberFormat="1" applyBorder="1"/>
    <xf numFmtId="4" fontId="0" fillId="0" borderId="17" xfId="0" applyNumberFormat="1" applyBorder="1"/>
    <xf numFmtId="4" fontId="5" fillId="2" borderId="24" xfId="0" applyNumberFormat="1" applyFont="1" applyFill="1" applyBorder="1"/>
    <xf numFmtId="0" fontId="3" fillId="3" borderId="0" xfId="0" applyFont="1" applyFill="1" applyAlignment="1">
      <alignment vertical="center" wrapText="1"/>
    </xf>
    <xf numFmtId="0" fontId="3" fillId="0" borderId="7" xfId="0" applyFont="1" applyBorder="1"/>
    <xf numFmtId="4" fontId="5" fillId="0" borderId="8" xfId="0" applyNumberFormat="1" applyFont="1" applyBorder="1"/>
    <xf numFmtId="0" fontId="0" fillId="0" borderId="0" xfId="0"/>
    <xf numFmtId="2" fontId="5" fillId="0" borderId="14" xfId="0" applyNumberFormat="1" applyFont="1" applyBorder="1"/>
    <xf numFmtId="0" fontId="4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69">
    <cellStyle name="Moeda 2" xfId="3"/>
    <cellStyle name="Moeda 3" xfId="5"/>
    <cellStyle name="Moeda 4" xfId="6"/>
    <cellStyle name="Moeda 5" xfId="7"/>
    <cellStyle name="Moeda 6" xfId="8"/>
    <cellStyle name="Moeda 7" xfId="9"/>
    <cellStyle name="Normal" xfId="0" builtinId="0"/>
    <cellStyle name="Normal 10 20" xfId="10"/>
    <cellStyle name="Normal 2" xfId="11"/>
    <cellStyle name="Normal 2 2" xfId="12"/>
    <cellStyle name="Normal 2 2 2" xfId="13"/>
    <cellStyle name="Normal 2 2 2 2" xfId="14"/>
    <cellStyle name="Normal 2 2 2 2 2" xfId="15"/>
    <cellStyle name="Normal 2 2 2 2 3" xfId="16"/>
    <cellStyle name="Normal 2 2 2 2 4" xfId="17"/>
    <cellStyle name="Normal 2 2 2 2 5" xfId="18"/>
    <cellStyle name="Normal 2 2 2 3" xfId="19"/>
    <cellStyle name="Normal 2 2 2 4" xfId="20"/>
    <cellStyle name="Normal 2 2 3" xfId="21"/>
    <cellStyle name="Normal 2 2 4" xfId="22"/>
    <cellStyle name="Normal 2 2 5" xfId="23"/>
    <cellStyle name="Normal 2 3" xfId="24"/>
    <cellStyle name="Normal 2 4" xfId="25"/>
    <cellStyle name="Normal 2 5" xfId="26"/>
    <cellStyle name="Normal 3" xfId="27"/>
    <cellStyle name="Normal 3 2" xfId="28"/>
    <cellStyle name="Normal 3 3" xfId="29"/>
    <cellStyle name="Normal 3 4" xfId="30"/>
    <cellStyle name="Normal 4" xfId="31"/>
    <cellStyle name="Normal 5" xfId="32"/>
    <cellStyle name="Normal 6" xfId="4"/>
    <cellStyle name="Normal 7" xfId="33"/>
    <cellStyle name="Normal 7 2" xfId="34"/>
    <cellStyle name="Normal 7 3" xfId="35"/>
    <cellStyle name="Normal 7 4" xfId="36"/>
    <cellStyle name="Porcentagem 2" xfId="38"/>
    <cellStyle name="Porcentagem 3" xfId="39"/>
    <cellStyle name="Porcentagem 4" xfId="37"/>
    <cellStyle name="Separador de milhares 10" xfId="40"/>
    <cellStyle name="Separador de milhares 10 2" xfId="41"/>
    <cellStyle name="Separador de milhares 2" xfId="42"/>
    <cellStyle name="Separador de milhares 2 2" xfId="43"/>
    <cellStyle name="Separador de milhares 2 2 2" xfId="44"/>
    <cellStyle name="Separador de milhares 2 2 2 2" xfId="45"/>
    <cellStyle name="Separador de milhares 2 2 2 3" xfId="46"/>
    <cellStyle name="Separador de milhares 2 2 2 4" xfId="47"/>
    <cellStyle name="Separador de milhares 2 2 2 5" xfId="48"/>
    <cellStyle name="Separador de milhares 2 2 3" xfId="49"/>
    <cellStyle name="Separador de milhares 2 2 3 2" xfId="50"/>
    <cellStyle name="Separador de milhares 2 2 4" xfId="51"/>
    <cellStyle name="Separador de milhares 2 3" xfId="2"/>
    <cellStyle name="Separador de milhares 2 3 2" xfId="53"/>
    <cellStyle name="Separador de milhares 2 3 2 2" xfId="54"/>
    <cellStyle name="Separador de milhares 2 3 3" xfId="55"/>
    <cellStyle name="Separador de milhares 2 3 4" xfId="56"/>
    <cellStyle name="Separador de milhares 2 3 5" xfId="57"/>
    <cellStyle name="Separador de milhares 2 3 6" xfId="58"/>
    <cellStyle name="Separador de milhares 2 3 7" xfId="52"/>
    <cellStyle name="Separador de milhares 2 4" xfId="59"/>
    <cellStyle name="Separador de milhares 2 5" xfId="60"/>
    <cellStyle name="Separador de milhares 2 6" xfId="61"/>
    <cellStyle name="Separador de milhares 2 7" xfId="62"/>
    <cellStyle name="Separador de milhares 3" xfId="63"/>
    <cellStyle name="Separador de milhares 3 2" xfId="64"/>
    <cellStyle name="Separador de milhares 4" xfId="65"/>
    <cellStyle name="Vírgula 2" xfId="66"/>
    <cellStyle name="Vírgula 2 2" xfId="67"/>
    <cellStyle name="Vírgula 3" xfId="68"/>
    <cellStyle name="Vírgula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tabSelected="1" view="pageBreakPreview" zoomScaleNormal="100" zoomScaleSheetLayoutView="100" workbookViewId="0">
      <selection activeCell="C35" sqref="C35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156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157</v>
      </c>
      <c r="D34" s="25" t="s">
        <v>1</v>
      </c>
      <c r="E34" s="24">
        <v>1</v>
      </c>
      <c r="F34" s="32">
        <v>13.3</v>
      </c>
      <c r="G34" s="33">
        <f>E34*F34</f>
        <v>13.3</v>
      </c>
      <c r="H34" s="1">
        <v>10.63</v>
      </c>
    </row>
    <row r="35" spans="2:8" x14ac:dyDescent="0.25">
      <c r="B35" s="6" t="s">
        <v>57</v>
      </c>
      <c r="C35" s="4" t="s">
        <v>101</v>
      </c>
      <c r="D35" s="13" t="s">
        <v>3</v>
      </c>
      <c r="E35" s="2">
        <v>0.6</v>
      </c>
      <c r="F35" s="32">
        <v>6.41</v>
      </c>
      <c r="G35" s="33">
        <f>ROUND(E35*F35,2)</f>
        <v>3.85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1</v>
      </c>
      <c r="F36" s="24">
        <v>5.0599999999999996</v>
      </c>
      <c r="G36" s="8">
        <f>ROUND(E36*F36,2)</f>
        <v>5.0599999999999996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1</v>
      </c>
      <c r="F37" s="24">
        <v>3.41</v>
      </c>
      <c r="G37" s="8">
        <f>ROUND(E37*F37,2)</f>
        <v>3.41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13.3</v>
      </c>
      <c r="D39" s="37">
        <f>G35+G36+G37</f>
        <v>12.32</v>
      </c>
      <c r="E39" s="17">
        <f>SUM(G36:G37)</f>
        <v>8.4699999999999989</v>
      </c>
      <c r="F39" s="19">
        <v>0</v>
      </c>
      <c r="G39" s="34">
        <f>SUM(G34:G37)+0.01</f>
        <v>25.630000000000003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137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138</v>
      </c>
      <c r="D34" s="25" t="s">
        <v>3</v>
      </c>
      <c r="E34" s="24">
        <v>1</v>
      </c>
      <c r="F34" s="32">
        <v>8.81</v>
      </c>
      <c r="G34" s="33">
        <f>E34*F34</f>
        <v>8.81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0.5</v>
      </c>
      <c r="F35" s="32">
        <f>H35*0.97</f>
        <v>7.6435999999999993</v>
      </c>
      <c r="G35" s="33">
        <f>ROUND(E35*F35,2)</f>
        <v>3.82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</v>
      </c>
      <c r="F36" s="24">
        <v>5.0599999999999996</v>
      </c>
      <c r="G36" s="8">
        <f>ROUND(E36*F36,2)</f>
        <v>0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0.5</v>
      </c>
      <c r="F37" s="24">
        <v>3.41</v>
      </c>
      <c r="G37" s="8">
        <f>ROUND(E37*F37,2)</f>
        <v>1.71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8.81</v>
      </c>
      <c r="D39" s="37">
        <f>G35+G36+G37</f>
        <v>5.5299999999999994</v>
      </c>
      <c r="E39" s="37">
        <f>D39*0.7431</f>
        <v>4.1093429999999991</v>
      </c>
      <c r="F39" s="19">
        <v>0</v>
      </c>
      <c r="G39" s="34">
        <f>SUM(G34:G37)+0.01</f>
        <v>14.35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135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134</v>
      </c>
      <c r="D34" s="25" t="s">
        <v>3</v>
      </c>
      <c r="E34" s="24">
        <v>1</v>
      </c>
      <c r="F34" s="32">
        <v>0.13</v>
      </c>
      <c r="G34" s="33">
        <f>E34*F34</f>
        <v>0.13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0.1</v>
      </c>
      <c r="F35" s="32">
        <f>H35*0.97</f>
        <v>7.6435999999999993</v>
      </c>
      <c r="G35" s="33">
        <f>ROUND(E35*F35,2)</f>
        <v>0.76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0.02</v>
      </c>
      <c r="F36" s="24">
        <v>5.0599999999999996</v>
      </c>
      <c r="G36" s="8">
        <f>ROUND(E36*F36,2)</f>
        <v>0.1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0.02</v>
      </c>
      <c r="F37" s="24">
        <v>3.41</v>
      </c>
      <c r="G37" s="8">
        <f>ROUND(E37*F37,2)</f>
        <v>7.0000000000000007E-2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0.13</v>
      </c>
      <c r="D39" s="37">
        <f>G35+G36+G37</f>
        <v>0.92999999999999994</v>
      </c>
      <c r="E39" s="37">
        <f>D39*0.7431</f>
        <v>0.69108299999999989</v>
      </c>
      <c r="F39" s="19">
        <v>0</v>
      </c>
      <c r="G39" s="34">
        <f>SUM(G34:G37)+0.01</f>
        <v>1.07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5" sqref="D35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133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134</v>
      </c>
      <c r="D34" s="25" t="s">
        <v>3</v>
      </c>
      <c r="E34" s="24">
        <v>1</v>
      </c>
      <c r="F34" s="32">
        <v>0.22</v>
      </c>
      <c r="G34" s="33">
        <f>E34*F34</f>
        <v>0.22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0.1</v>
      </c>
      <c r="F35" s="32">
        <f>H35*0.97</f>
        <v>7.6435999999999993</v>
      </c>
      <c r="G35" s="33">
        <f>ROUND(E35*F35,2)</f>
        <v>0.76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0.02</v>
      </c>
      <c r="F36" s="24">
        <v>5.0599999999999996</v>
      </c>
      <c r="G36" s="8">
        <f>ROUND(E36*F36,2)</f>
        <v>0.1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0.02</v>
      </c>
      <c r="F37" s="24">
        <v>3.41</v>
      </c>
      <c r="G37" s="8">
        <f>ROUND(E37*F37,2)</f>
        <v>7.0000000000000007E-2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0.22</v>
      </c>
      <c r="D39" s="37">
        <f>G35+G36+G37</f>
        <v>0.92999999999999994</v>
      </c>
      <c r="E39" s="37">
        <f>D39*0.7431</f>
        <v>0.69108299999999989</v>
      </c>
      <c r="F39" s="19">
        <v>0</v>
      </c>
      <c r="G39" s="34">
        <f>SUM(G34:G37)+0.01</f>
        <v>1.1600000000000001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E36" sqref="E36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136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134</v>
      </c>
      <c r="D34" s="25" t="s">
        <v>3</v>
      </c>
      <c r="E34" s="24">
        <v>1</v>
      </c>
      <c r="F34" s="32">
        <v>0.17</v>
      </c>
      <c r="G34" s="33">
        <f>E34*F34</f>
        <v>0.17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0.08</v>
      </c>
      <c r="F35" s="32">
        <f>H35*0.97</f>
        <v>7.6435999999999993</v>
      </c>
      <c r="G35" s="33">
        <f>ROUND(E35*F35,2)</f>
        <v>0.61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0.02</v>
      </c>
      <c r="F36" s="24">
        <v>5.0599999999999996</v>
      </c>
      <c r="G36" s="8">
        <f>ROUND(E36*F36,2)</f>
        <v>0.1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0.02</v>
      </c>
      <c r="F37" s="24">
        <v>3.41</v>
      </c>
      <c r="G37" s="8">
        <f>ROUND(E37*F37,2)</f>
        <v>7.0000000000000007E-2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0.17</v>
      </c>
      <c r="D39" s="37">
        <f>G35+G36+G37</f>
        <v>0.78</v>
      </c>
      <c r="E39" s="37">
        <f>D39*0.7431</f>
        <v>0.57961799999999997</v>
      </c>
      <c r="F39" s="19">
        <v>0</v>
      </c>
      <c r="G39" s="34">
        <f>SUM(G34:G37)+0.01</f>
        <v>0.96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5" sqref="D35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132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130</v>
      </c>
      <c r="D34" s="25" t="s">
        <v>91</v>
      </c>
      <c r="E34" s="24">
        <v>1</v>
      </c>
      <c r="F34" s="32">
        <v>21.11</v>
      </c>
      <c r="G34" s="33">
        <f>E34*F34</f>
        <v>21.11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0.05</v>
      </c>
      <c r="F35" s="32">
        <f>H35*0.97</f>
        <v>7.6435999999999993</v>
      </c>
      <c r="G35" s="33">
        <f>ROUND(E35*F35,2)</f>
        <v>0.38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0.05</v>
      </c>
      <c r="F36" s="24">
        <v>5.0599999999999996</v>
      </c>
      <c r="G36" s="8">
        <f>ROUND(E36*F36,2)</f>
        <v>0.25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0.05</v>
      </c>
      <c r="F37" s="24">
        <v>3.41</v>
      </c>
      <c r="G37" s="8">
        <f>ROUND(E37*F37,2)</f>
        <v>0.17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21.11</v>
      </c>
      <c r="D39" s="37">
        <f>G35+G36+G37</f>
        <v>0.8</v>
      </c>
      <c r="E39" s="17">
        <f>SUM(G36:G37)</f>
        <v>0.42000000000000004</v>
      </c>
      <c r="F39" s="19">
        <v>0</v>
      </c>
      <c r="G39" s="34">
        <f>SUM(G34:G37)+0.01</f>
        <v>21.92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131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130</v>
      </c>
      <c r="D34" s="25" t="s">
        <v>91</v>
      </c>
      <c r="E34" s="24">
        <v>1</v>
      </c>
      <c r="F34" s="32">
        <v>5.23</v>
      </c>
      <c r="G34" s="33">
        <f>E34*F34</f>
        <v>5.23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0.05</v>
      </c>
      <c r="F35" s="32">
        <f>H35*0.97</f>
        <v>7.6435999999999993</v>
      </c>
      <c r="G35" s="33">
        <f>ROUND(E35*F35,2)</f>
        <v>0.38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0.05</v>
      </c>
      <c r="F36" s="24">
        <v>5.0599999999999996</v>
      </c>
      <c r="G36" s="8">
        <f>ROUND(E36*F36,2)</f>
        <v>0.25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0.05</v>
      </c>
      <c r="F37" s="24">
        <v>3.41</v>
      </c>
      <c r="G37" s="8">
        <f>ROUND(E37*F37,2)</f>
        <v>0.17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5.23</v>
      </c>
      <c r="D39" s="37">
        <f>G35+G36+G37</f>
        <v>0.8</v>
      </c>
      <c r="E39" s="17">
        <f>SUM(G36:G37)</f>
        <v>0.42000000000000004</v>
      </c>
      <c r="F39" s="19">
        <v>0</v>
      </c>
      <c r="G39" s="34">
        <f>SUM(G34:G37)+0.01</f>
        <v>6.04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F36" sqref="F36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129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130</v>
      </c>
      <c r="D34" s="25" t="s">
        <v>91</v>
      </c>
      <c r="E34" s="24">
        <v>1</v>
      </c>
      <c r="F34" s="32">
        <v>62.73</v>
      </c>
      <c r="G34" s="33">
        <f>E34*F34</f>
        <v>62.73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0.05</v>
      </c>
      <c r="F35" s="32">
        <f>H35*0.97</f>
        <v>7.6435999999999993</v>
      </c>
      <c r="G35" s="33">
        <f>ROUND(E35*F35,2)</f>
        <v>0.38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0.05</v>
      </c>
      <c r="F36" s="24">
        <v>5.0599999999999996</v>
      </c>
      <c r="G36" s="8">
        <f>ROUND(E36*F36,2)</f>
        <v>0.25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0.05</v>
      </c>
      <c r="F37" s="24">
        <v>3.41</v>
      </c>
      <c r="G37" s="8">
        <f>ROUND(E37*F37,2)</f>
        <v>0.17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62.73</v>
      </c>
      <c r="D39" s="37">
        <f>G35+G36+G37</f>
        <v>0.8</v>
      </c>
      <c r="E39" s="17">
        <f>SUM(G36:G37)</f>
        <v>0.42000000000000004</v>
      </c>
      <c r="F39" s="19">
        <v>0</v>
      </c>
      <c r="G39" s="34">
        <f>SUM(G34:G37)+0.01</f>
        <v>63.54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5" sqref="D35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117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83</v>
      </c>
      <c r="D34" s="25" t="s">
        <v>3</v>
      </c>
      <c r="E34" s="24">
        <v>1</v>
      </c>
      <c r="F34" s="32">
        <v>43.57</v>
      </c>
      <c r="G34" s="33">
        <f>E34*F34</f>
        <v>43.57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2</v>
      </c>
      <c r="F35" s="32">
        <v>7.64</v>
      </c>
      <c r="G35" s="33">
        <f>ROUND(E35*F35,2)</f>
        <v>15.28</v>
      </c>
      <c r="H35" s="1">
        <v>0.25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44.95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0.17430000000000001</v>
      </c>
      <c r="F37" s="24">
        <v>3.41</v>
      </c>
      <c r="G37" s="8">
        <f>ROUND(E37*F37,2)</f>
        <v>0.59</v>
      </c>
      <c r="H37" s="1">
        <v>33.18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43.57</v>
      </c>
      <c r="D39" s="37">
        <f>G35+G36+G37</f>
        <v>16.63</v>
      </c>
      <c r="E39" s="37">
        <f>D39*0.7431</f>
        <v>12.357752999999999</v>
      </c>
      <c r="F39" s="19">
        <v>0</v>
      </c>
      <c r="G39" s="34">
        <f>SUM(G34:G37)+0.01</f>
        <v>60.21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7" sqref="D37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114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83</v>
      </c>
      <c r="D34" s="25" t="s">
        <v>3</v>
      </c>
      <c r="E34" s="24">
        <v>1</v>
      </c>
      <c r="F34" s="32">
        <v>4.0199999999999996</v>
      </c>
      <c r="G34" s="33">
        <f>E34*F34</f>
        <v>4.0199999999999996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0.4</v>
      </c>
      <c r="F35" s="32">
        <f>H35*0.97</f>
        <v>7.6435999999999993</v>
      </c>
      <c r="G35" s="33">
        <f>ROUND(E35*F35,2)</f>
        <v>3.06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0.17430000000000001</v>
      </c>
      <c r="F37" s="24">
        <v>3.41</v>
      </c>
      <c r="G37" s="8">
        <f>ROUND(E37*F37,2)</f>
        <v>0.59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4.0199999999999996</v>
      </c>
      <c r="D39" s="37">
        <f>G35+G36+G37</f>
        <v>4.41</v>
      </c>
      <c r="E39" s="37">
        <f>D39*0.7431</f>
        <v>3.2770709999999998</v>
      </c>
      <c r="F39" s="19">
        <v>0</v>
      </c>
      <c r="G39" s="34">
        <f>SUM(G34:G37)+0.01</f>
        <v>8.44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view="pageBreakPreview" topLeftCell="A28" zoomScaleNormal="100" zoomScaleSheetLayoutView="100" workbookViewId="0">
      <selection activeCell="E36" sqref="E36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111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76</v>
      </c>
      <c r="D34" s="25" t="s">
        <v>1</v>
      </c>
      <c r="E34" s="24">
        <v>1</v>
      </c>
      <c r="F34" s="32">
        <v>3.65</v>
      </c>
      <c r="G34" s="33">
        <f>E34*F34</f>
        <v>3.65</v>
      </c>
      <c r="H34" s="7">
        <v>1.82</v>
      </c>
    </row>
    <row r="35" spans="2:8" x14ac:dyDescent="0.25">
      <c r="B35" s="5" t="s">
        <v>57</v>
      </c>
      <c r="C35" s="4" t="s">
        <v>77</v>
      </c>
      <c r="D35" s="13" t="s">
        <v>3</v>
      </c>
      <c r="E35" s="1">
        <v>1.05</v>
      </c>
      <c r="F35" s="32">
        <f>H35*0.97</f>
        <v>0.24249999999999999</v>
      </c>
      <c r="G35" s="23">
        <f>ROUND(E35*F35,2)</f>
        <v>0.25</v>
      </c>
      <c r="H35" s="1">
        <v>0.25</v>
      </c>
    </row>
    <row r="36" spans="2:8" x14ac:dyDescent="0.25">
      <c r="B36" s="5" t="s">
        <v>57</v>
      </c>
      <c r="C36" s="3" t="s">
        <v>78</v>
      </c>
      <c r="D36" s="13" t="s">
        <v>29</v>
      </c>
      <c r="E36" s="1">
        <v>3.0000000000000001E-3</v>
      </c>
      <c r="F36" s="32">
        <f>H36*0.97</f>
        <v>43.601500000000001</v>
      </c>
      <c r="G36" s="23">
        <f>ROUND(E36*F36,2)</f>
        <v>0.13</v>
      </c>
      <c r="H36" s="1">
        <v>44.95</v>
      </c>
    </row>
    <row r="37" spans="2:8" x14ac:dyDescent="0.25">
      <c r="B37" s="6" t="s">
        <v>57</v>
      </c>
      <c r="C37" s="4" t="s">
        <v>72</v>
      </c>
      <c r="D37" s="13" t="s">
        <v>25</v>
      </c>
      <c r="E37" s="2">
        <v>1.5</v>
      </c>
      <c r="F37" s="32">
        <f>H37*0.97</f>
        <v>7.6435999999999993</v>
      </c>
      <c r="G37" s="33">
        <f>ROUND(E37*F37,2)</f>
        <v>11.47</v>
      </c>
      <c r="H37" s="1">
        <v>7.88</v>
      </c>
    </row>
    <row r="38" spans="2:8" x14ac:dyDescent="0.25">
      <c r="B38" s="36" t="s">
        <v>52</v>
      </c>
      <c r="C38" s="4" t="s">
        <v>54</v>
      </c>
      <c r="D38" s="13" t="s">
        <v>25</v>
      </c>
      <c r="E38" s="1">
        <v>1</v>
      </c>
      <c r="F38" s="24">
        <v>5.0599999999999996</v>
      </c>
      <c r="G38" s="8">
        <f>ROUND(E38*F38,2)</f>
        <v>5.0599999999999996</v>
      </c>
      <c r="H38" s="1">
        <v>1.83</v>
      </c>
    </row>
    <row r="39" spans="2:8" ht="15.75" thickBot="1" x14ac:dyDescent="0.3">
      <c r="B39" s="35" t="s">
        <v>53</v>
      </c>
      <c r="C39" s="4" t="s">
        <v>55</v>
      </c>
      <c r="D39" s="13" t="s">
        <v>25</v>
      </c>
      <c r="E39" s="1">
        <v>1</v>
      </c>
      <c r="F39" s="24">
        <v>3.41</v>
      </c>
      <c r="G39" s="8">
        <f>ROUND(E39*F39,2)</f>
        <v>3.41</v>
      </c>
      <c r="H39" s="1">
        <v>1.78</v>
      </c>
    </row>
    <row r="40" spans="2:8" x14ac:dyDescent="0.25">
      <c r="B40" s="14" t="s">
        <v>8</v>
      </c>
      <c r="C40" s="22" t="s">
        <v>9</v>
      </c>
      <c r="D40" s="15" t="s">
        <v>10</v>
      </c>
      <c r="E40" s="15" t="s">
        <v>11</v>
      </c>
      <c r="F40" s="18" t="s">
        <v>12</v>
      </c>
      <c r="G40" s="20" t="s">
        <v>13</v>
      </c>
    </row>
    <row r="41" spans="2:8" ht="15.75" thickBot="1" x14ac:dyDescent="0.3">
      <c r="B41" s="16">
        <v>0</v>
      </c>
      <c r="C41" s="37">
        <f>G34+G35+G36</f>
        <v>4.03</v>
      </c>
      <c r="D41" s="37">
        <f>G37+G38+G39</f>
        <v>19.940000000000001</v>
      </c>
      <c r="E41" s="37">
        <f>D41*0.7431</f>
        <v>14.817414000000001</v>
      </c>
      <c r="F41" s="19">
        <v>0</v>
      </c>
      <c r="G41" s="34">
        <f>SUM(G34:G39)+0.01</f>
        <v>23.98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C36" sqref="C36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154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155</v>
      </c>
      <c r="D34" s="25" t="s">
        <v>91</v>
      </c>
      <c r="E34" s="24">
        <v>1</v>
      </c>
      <c r="F34" s="32">
        <v>2.42</v>
      </c>
      <c r="G34" s="33">
        <f>E34*F34</f>
        <v>2.42</v>
      </c>
      <c r="H34" s="1">
        <v>10.63</v>
      </c>
    </row>
    <row r="35" spans="2:8" x14ac:dyDescent="0.25">
      <c r="B35" s="6" t="s">
        <v>57</v>
      </c>
      <c r="C35" s="4" t="s">
        <v>150</v>
      </c>
      <c r="D35" s="13" t="s">
        <v>29</v>
      </c>
      <c r="E35" s="2">
        <v>0.3</v>
      </c>
      <c r="F35" s="32">
        <v>4.5</v>
      </c>
      <c r="G35" s="33">
        <f>ROUND(E35*F35,2)</f>
        <v>1.35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1</v>
      </c>
      <c r="F36" s="24">
        <v>5.0599999999999996</v>
      </c>
      <c r="G36" s="8">
        <f>ROUND(E36*F36,2)</f>
        <v>5.0599999999999996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1</v>
      </c>
      <c r="F37" s="24">
        <v>3.41</v>
      </c>
      <c r="G37" s="8">
        <f>ROUND(E37*F37,2)</f>
        <v>3.41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2.42</v>
      </c>
      <c r="D39" s="37">
        <f>G35+G36+G37</f>
        <v>9.82</v>
      </c>
      <c r="E39" s="17">
        <f>SUM(G36:G37)</f>
        <v>8.4699999999999989</v>
      </c>
      <c r="F39" s="19">
        <v>0</v>
      </c>
      <c r="G39" s="34">
        <f>SUM(G34:G37)+0.01</f>
        <v>12.25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B2:H10"/>
  <sheetViews>
    <sheetView view="pageBreakPreview" zoomScaleNormal="100" zoomScaleSheetLayoutView="100" workbookViewId="0">
      <selection activeCell="E8" sqref="E8"/>
    </sheetView>
  </sheetViews>
  <sheetFormatPr defaultRowHeight="15" x14ac:dyDescent="0.25"/>
  <cols>
    <col min="2" max="2" width="12.85546875" bestFit="1" customWidth="1"/>
    <col min="3" max="3" width="33" bestFit="1" customWidth="1"/>
    <col min="4" max="4" width="12.7109375" bestFit="1" customWidth="1"/>
    <col min="5" max="5" width="10.140625" bestFit="1" customWidth="1"/>
    <col min="6" max="6" width="10.28515625" bestFit="1" customWidth="1"/>
    <col min="7" max="7" width="10.5703125" bestFit="1" customWidth="1"/>
    <col min="8" max="8" width="0" hidden="1" customWidth="1"/>
  </cols>
  <sheetData>
    <row r="2" spans="2:8" ht="15.75" thickBot="1" x14ac:dyDescent="0.3"/>
    <row r="3" spans="2:8" ht="16.5" thickBot="1" x14ac:dyDescent="0.3">
      <c r="B3" s="43" t="s">
        <v>14</v>
      </c>
      <c r="C3" s="44"/>
      <c r="D3" s="44"/>
      <c r="E3" s="44"/>
      <c r="F3" s="44"/>
      <c r="G3" s="45"/>
    </row>
    <row r="4" spans="2:8" ht="58.5" customHeight="1" thickBot="1" x14ac:dyDescent="0.3">
      <c r="B4" s="40" t="s">
        <v>45</v>
      </c>
      <c r="C4" s="41"/>
      <c r="D4" s="41"/>
      <c r="E4" s="41"/>
      <c r="F4" s="41"/>
      <c r="G4" s="42"/>
    </row>
    <row r="5" spans="2:8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8" x14ac:dyDescent="0.25">
      <c r="B6" s="9" t="s">
        <v>51</v>
      </c>
      <c r="C6" s="10" t="s">
        <v>46</v>
      </c>
      <c r="D6" s="25" t="s">
        <v>25</v>
      </c>
      <c r="E6" s="24">
        <v>1</v>
      </c>
      <c r="F6" s="24">
        <v>4.91</v>
      </c>
      <c r="G6" s="28">
        <f>E6*F6</f>
        <v>4.91</v>
      </c>
      <c r="H6" s="24">
        <v>14.52</v>
      </c>
    </row>
    <row r="7" spans="2:8" x14ac:dyDescent="0.25">
      <c r="B7" s="36" t="s">
        <v>52</v>
      </c>
      <c r="C7" s="4" t="s">
        <v>54</v>
      </c>
      <c r="D7" s="13" t="s">
        <v>25</v>
      </c>
      <c r="E7" s="1">
        <v>1.5</v>
      </c>
      <c r="F7" s="24">
        <v>4.21</v>
      </c>
      <c r="G7" s="8">
        <f>ROUND(E7*F7,2)</f>
        <v>6.32</v>
      </c>
      <c r="H7" s="1">
        <v>4.05</v>
      </c>
    </row>
    <row r="8" spans="2:8" ht="22.5" customHeight="1" thickBot="1" x14ac:dyDescent="0.3">
      <c r="B8" s="35" t="s">
        <v>53</v>
      </c>
      <c r="C8" s="4" t="s">
        <v>55</v>
      </c>
      <c r="D8" s="13" t="s">
        <v>25</v>
      </c>
      <c r="E8" s="1">
        <v>2</v>
      </c>
      <c r="F8" s="24">
        <v>2.83</v>
      </c>
      <c r="G8" s="8">
        <f>ROUND(E8*F8,2)</f>
        <v>5.66</v>
      </c>
      <c r="H8" s="1">
        <v>1.83</v>
      </c>
    </row>
    <row r="9" spans="2:8" x14ac:dyDescent="0.25">
      <c r="B9" s="14" t="s">
        <v>8</v>
      </c>
      <c r="C9" s="22" t="s">
        <v>9</v>
      </c>
      <c r="D9" s="15" t="s">
        <v>10</v>
      </c>
      <c r="E9" s="15" t="s">
        <v>11</v>
      </c>
      <c r="F9" s="18" t="s">
        <v>12</v>
      </c>
      <c r="G9" s="20" t="s">
        <v>13</v>
      </c>
    </row>
    <row r="10" spans="2:8" ht="15.75" thickBot="1" x14ac:dyDescent="0.3">
      <c r="B10" s="39">
        <f>G6</f>
        <v>4.91</v>
      </c>
      <c r="C10" s="30">
        <v>0</v>
      </c>
      <c r="D10" s="17">
        <f>G7+G8</f>
        <v>11.98</v>
      </c>
      <c r="E10" s="37">
        <f>D10*0.7195</f>
        <v>8.6196099999999998</v>
      </c>
      <c r="F10" s="19">
        <v>0</v>
      </c>
      <c r="G10" s="31">
        <f>B10+D10+E10</f>
        <v>25.509610000000002</v>
      </c>
    </row>
  </sheetData>
  <mergeCells count="2">
    <mergeCell ref="B3:G3"/>
    <mergeCell ref="B4:G4"/>
  </mergeCells>
  <pageMargins left="1.1811023622047245" right="0.78740157480314965" top="0.78740157480314965" bottom="0.78740157480314965" header="0" footer="0"/>
  <pageSetup paperSize="9" scale="85" orientation="portrait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B2:H10"/>
  <sheetViews>
    <sheetView view="pageBreakPreview" zoomScaleNormal="100" zoomScaleSheetLayoutView="100" workbookViewId="0">
      <selection activeCell="F7" sqref="F7"/>
    </sheetView>
  </sheetViews>
  <sheetFormatPr defaultRowHeight="15" x14ac:dyDescent="0.25"/>
  <cols>
    <col min="2" max="2" width="12.85546875" bestFit="1" customWidth="1"/>
    <col min="3" max="3" width="33" bestFit="1" customWidth="1"/>
    <col min="4" max="4" width="12.7109375" bestFit="1" customWidth="1"/>
    <col min="5" max="5" width="10.140625" bestFit="1" customWidth="1"/>
    <col min="6" max="6" width="10.28515625" bestFit="1" customWidth="1"/>
    <col min="7" max="7" width="10.5703125" bestFit="1" customWidth="1"/>
    <col min="8" max="8" width="0" hidden="1" customWidth="1"/>
  </cols>
  <sheetData>
    <row r="2" spans="2:8" ht="15.75" thickBot="1" x14ac:dyDescent="0.3"/>
    <row r="3" spans="2:8" ht="16.5" thickBot="1" x14ac:dyDescent="0.3">
      <c r="B3" s="43" t="s">
        <v>14</v>
      </c>
      <c r="C3" s="44"/>
      <c r="D3" s="44"/>
      <c r="E3" s="44"/>
      <c r="F3" s="44"/>
      <c r="G3" s="45"/>
    </row>
    <row r="4" spans="2:8" ht="58.5" customHeight="1" thickBot="1" x14ac:dyDescent="0.3">
      <c r="B4" s="40" t="s">
        <v>96</v>
      </c>
      <c r="C4" s="41"/>
      <c r="D4" s="41"/>
      <c r="E4" s="41"/>
      <c r="F4" s="41"/>
      <c r="G4" s="42"/>
    </row>
    <row r="5" spans="2:8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8" x14ac:dyDescent="0.25">
      <c r="B6" s="9" t="s">
        <v>51</v>
      </c>
      <c r="C6" s="10" t="s">
        <v>97</v>
      </c>
      <c r="D6" s="25" t="s">
        <v>25</v>
      </c>
      <c r="E6" s="24">
        <v>0.5</v>
      </c>
      <c r="F6" s="24">
        <v>15.78</v>
      </c>
      <c r="G6" s="28">
        <f>E6*F6</f>
        <v>7.89</v>
      </c>
      <c r="H6" s="24">
        <v>14.52</v>
      </c>
    </row>
    <row r="7" spans="2:8" x14ac:dyDescent="0.25">
      <c r="B7" s="36" t="s">
        <v>52</v>
      </c>
      <c r="C7" s="4" t="s">
        <v>98</v>
      </c>
      <c r="D7" s="13" t="s">
        <v>25</v>
      </c>
      <c r="E7" s="1">
        <v>2</v>
      </c>
      <c r="F7" s="24">
        <v>5.0599999999999996</v>
      </c>
      <c r="G7" s="8">
        <f>ROUND(E7*F7,2)</f>
        <v>10.119999999999999</v>
      </c>
      <c r="H7" s="1">
        <v>4.05</v>
      </c>
    </row>
    <row r="8" spans="2:8" ht="22.5" customHeight="1" thickBot="1" x14ac:dyDescent="0.3">
      <c r="B8" s="35" t="s">
        <v>53</v>
      </c>
      <c r="C8" s="4" t="s">
        <v>55</v>
      </c>
      <c r="D8" s="13" t="s">
        <v>25</v>
      </c>
      <c r="E8" s="1">
        <v>2</v>
      </c>
      <c r="F8" s="24">
        <v>3.41</v>
      </c>
      <c r="G8" s="8">
        <f>ROUND(E8*F8,2)</f>
        <v>6.82</v>
      </c>
      <c r="H8" s="1">
        <v>1.83</v>
      </c>
    </row>
    <row r="9" spans="2:8" x14ac:dyDescent="0.25">
      <c r="B9" s="14" t="s">
        <v>8</v>
      </c>
      <c r="C9" s="22" t="s">
        <v>9</v>
      </c>
      <c r="D9" s="15" t="s">
        <v>10</v>
      </c>
      <c r="E9" s="15" t="s">
        <v>11</v>
      </c>
      <c r="F9" s="18" t="s">
        <v>12</v>
      </c>
      <c r="G9" s="20" t="s">
        <v>13</v>
      </c>
    </row>
    <row r="10" spans="2:8" ht="15.75" thickBot="1" x14ac:dyDescent="0.3">
      <c r="B10" s="16">
        <v>0</v>
      </c>
      <c r="C10" s="30">
        <v>0</v>
      </c>
      <c r="D10" s="17">
        <f>SUM(G7:G7)</f>
        <v>10.119999999999999</v>
      </c>
      <c r="E10" s="17">
        <f>SUM(G8:G8)</f>
        <v>6.82</v>
      </c>
      <c r="F10" s="19">
        <v>0</v>
      </c>
      <c r="G10" s="31">
        <f>ROUND(SUM(G6:G8),2)</f>
        <v>24.83</v>
      </c>
    </row>
  </sheetData>
  <mergeCells count="2">
    <mergeCell ref="B3:G3"/>
    <mergeCell ref="B4:G4"/>
  </mergeCells>
  <pageMargins left="1.1811023622047245" right="0.78740157480314965" top="0.78740157480314965" bottom="0.78740157480314965" header="0" footer="0"/>
  <pageSetup paperSize="9" scale="85" orientation="portrait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B2:H40"/>
  <sheetViews>
    <sheetView view="pageBreakPreview" zoomScaleNormal="100" zoomScaleSheetLayoutView="100" workbookViewId="0">
      <selection activeCell="E36" sqref="E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28" spans="2:7" hidden="1" x14ac:dyDescent="0.25"/>
    <row r="29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44.25" customHeight="1" thickBot="1" x14ac:dyDescent="0.3">
      <c r="B32" s="40" t="s">
        <v>47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56</v>
      </c>
      <c r="D34" s="25" t="s">
        <v>15</v>
      </c>
      <c r="E34" s="24">
        <v>1</v>
      </c>
      <c r="F34" s="32">
        <v>28.58</v>
      </c>
      <c r="G34" s="33">
        <f>E34*F34</f>
        <v>28.58</v>
      </c>
      <c r="H34" s="7">
        <v>1.82</v>
      </c>
    </row>
    <row r="35" spans="2:8" x14ac:dyDescent="0.25">
      <c r="B35" s="5" t="s">
        <v>42</v>
      </c>
      <c r="C35" s="4" t="s">
        <v>41</v>
      </c>
      <c r="D35" s="13" t="s">
        <v>29</v>
      </c>
      <c r="E35" s="2">
        <v>3.2</v>
      </c>
      <c r="F35" s="32">
        <f>H35*0.97</f>
        <v>0.37830000000000003</v>
      </c>
      <c r="G35" s="23">
        <f>ROUND(E35*F35,2)</f>
        <v>1.21</v>
      </c>
      <c r="H35" s="1">
        <v>0.39</v>
      </c>
    </row>
    <row r="36" spans="2:8" x14ac:dyDescent="0.25">
      <c r="B36" s="5" t="s">
        <v>44</v>
      </c>
      <c r="C36" s="4" t="s">
        <v>38</v>
      </c>
      <c r="D36" s="13" t="s">
        <v>30</v>
      </c>
      <c r="E36" s="1">
        <v>5.0000000000000001E-3</v>
      </c>
      <c r="F36" s="32">
        <f>H36*0.97</f>
        <v>58.199999999999996</v>
      </c>
      <c r="G36" s="23">
        <f>ROUND(E36*F36,2)</f>
        <v>0.28999999999999998</v>
      </c>
      <c r="H36" s="1">
        <v>60</v>
      </c>
    </row>
    <row r="37" spans="2:8" x14ac:dyDescent="0.25">
      <c r="B37" s="36" t="s">
        <v>52</v>
      </c>
      <c r="C37" s="4" t="s">
        <v>54</v>
      </c>
      <c r="D37" s="13" t="s">
        <v>25</v>
      </c>
      <c r="E37" s="1">
        <v>2</v>
      </c>
      <c r="F37" s="24">
        <v>5.0599999999999996</v>
      </c>
      <c r="G37" s="8">
        <f>ROUND(E37*F37,2)</f>
        <v>10.119999999999999</v>
      </c>
      <c r="H37" s="1">
        <v>1.83</v>
      </c>
    </row>
    <row r="38" spans="2:8" ht="15.75" thickBot="1" x14ac:dyDescent="0.3">
      <c r="B38" s="35" t="s">
        <v>53</v>
      </c>
      <c r="C38" s="4" t="s">
        <v>55</v>
      </c>
      <c r="D38" s="13" t="s">
        <v>25</v>
      </c>
      <c r="E38" s="1">
        <v>2</v>
      </c>
      <c r="F38" s="24">
        <v>3.41</v>
      </c>
      <c r="G38" s="8">
        <f>ROUND(E38*F38,2)</f>
        <v>6.82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G34+G35+G36</f>
        <v>30.08</v>
      </c>
      <c r="D40" s="17">
        <f>G37+G38</f>
        <v>16.939999999999998</v>
      </c>
      <c r="E40" s="17">
        <f>SUM(G37:G38)</f>
        <v>16.939999999999998</v>
      </c>
      <c r="F40" s="19">
        <v>0</v>
      </c>
      <c r="G40" s="34">
        <f>SUM(G34:G38)+0.01</f>
        <v>47.029999999999994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/>
  <dimension ref="B2:H43"/>
  <sheetViews>
    <sheetView view="pageBreakPreview" zoomScaleNormal="100" zoomScaleSheetLayoutView="100" workbookViewId="0">
      <selection activeCell="E37" sqref="E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44.25" customHeight="1" thickBot="1" x14ac:dyDescent="0.3">
      <c r="B32" s="40" t="s">
        <v>48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58</v>
      </c>
      <c r="D34" s="25" t="s">
        <v>1</v>
      </c>
      <c r="E34" s="24">
        <v>1</v>
      </c>
      <c r="F34" s="32">
        <v>63.77</v>
      </c>
      <c r="G34" s="33">
        <f>E34*F34</f>
        <v>63.77</v>
      </c>
      <c r="H34" s="7">
        <v>1.82</v>
      </c>
    </row>
    <row r="35" spans="2:8" x14ac:dyDescent="0.25">
      <c r="B35" s="5" t="s">
        <v>57</v>
      </c>
      <c r="C35" s="4" t="s">
        <v>59</v>
      </c>
      <c r="D35" s="13" t="s">
        <v>15</v>
      </c>
      <c r="E35" s="1">
        <v>2</v>
      </c>
      <c r="F35" s="32">
        <v>5</v>
      </c>
      <c r="G35" s="23">
        <f t="shared" ref="G35:G41" si="0">ROUND(E35*F35,2)</f>
        <v>10</v>
      </c>
      <c r="H35" s="1">
        <v>0.25</v>
      </c>
    </row>
    <row r="36" spans="2:8" x14ac:dyDescent="0.25">
      <c r="B36" s="5" t="s">
        <v>57</v>
      </c>
      <c r="C36" s="3" t="s">
        <v>60</v>
      </c>
      <c r="D36" s="13" t="s">
        <v>29</v>
      </c>
      <c r="E36" s="1">
        <v>0.3</v>
      </c>
      <c r="F36" s="32">
        <v>28</v>
      </c>
      <c r="G36" s="23">
        <f t="shared" si="0"/>
        <v>8.4</v>
      </c>
      <c r="H36" s="1">
        <v>44.95</v>
      </c>
    </row>
    <row r="37" spans="2:8" x14ac:dyDescent="0.25">
      <c r="B37" s="5" t="s">
        <v>57</v>
      </c>
      <c r="C37" s="3" t="s">
        <v>61</v>
      </c>
      <c r="D37" s="13" t="s">
        <v>3</v>
      </c>
      <c r="E37" s="1">
        <v>12</v>
      </c>
      <c r="F37" s="32">
        <v>0.12</v>
      </c>
      <c r="G37" s="23">
        <f t="shared" si="0"/>
        <v>1.44</v>
      </c>
      <c r="H37" s="1">
        <v>33.18</v>
      </c>
    </row>
    <row r="38" spans="2:8" x14ac:dyDescent="0.25">
      <c r="B38" s="5" t="s">
        <v>57</v>
      </c>
      <c r="C38" s="4" t="s">
        <v>62</v>
      </c>
      <c r="D38" s="13" t="s">
        <v>15</v>
      </c>
      <c r="E38" s="2">
        <v>1</v>
      </c>
      <c r="F38" s="32">
        <v>4.3</v>
      </c>
      <c r="G38" s="23">
        <f t="shared" si="0"/>
        <v>4.3</v>
      </c>
      <c r="H38" s="1">
        <v>0.39</v>
      </c>
    </row>
    <row r="39" spans="2:8" x14ac:dyDescent="0.25">
      <c r="B39" s="6" t="s">
        <v>57</v>
      </c>
      <c r="C39" s="4" t="s">
        <v>63</v>
      </c>
      <c r="D39" s="13" t="s">
        <v>25</v>
      </c>
      <c r="E39" s="2">
        <v>0.6</v>
      </c>
      <c r="F39" s="32">
        <f>H39*0.97</f>
        <v>7.6435999999999993</v>
      </c>
      <c r="G39" s="33">
        <f t="shared" si="0"/>
        <v>4.59</v>
      </c>
      <c r="H39" s="1">
        <v>7.88</v>
      </c>
    </row>
    <row r="40" spans="2:8" x14ac:dyDescent="0.25">
      <c r="B40" s="36" t="s">
        <v>52</v>
      </c>
      <c r="C40" s="4" t="s">
        <v>54</v>
      </c>
      <c r="D40" s="13" t="s">
        <v>25</v>
      </c>
      <c r="E40" s="1">
        <v>0.3</v>
      </c>
      <c r="F40" s="24">
        <v>5.0599999999999996</v>
      </c>
      <c r="G40" s="8">
        <f t="shared" si="0"/>
        <v>1.52</v>
      </c>
      <c r="H40" s="1">
        <v>1.83</v>
      </c>
    </row>
    <row r="41" spans="2:8" ht="15.75" thickBot="1" x14ac:dyDescent="0.3">
      <c r="B41" s="35" t="s">
        <v>53</v>
      </c>
      <c r="C41" s="4" t="s">
        <v>55</v>
      </c>
      <c r="D41" s="13" t="s">
        <v>25</v>
      </c>
      <c r="E41" s="1">
        <v>1</v>
      </c>
      <c r="F41" s="24">
        <v>3.41</v>
      </c>
      <c r="G41" s="8">
        <f t="shared" si="0"/>
        <v>3.41</v>
      </c>
      <c r="H41" s="1">
        <v>1.78</v>
      </c>
    </row>
    <row r="42" spans="2:8" x14ac:dyDescent="0.25">
      <c r="B42" s="14" t="s">
        <v>8</v>
      </c>
      <c r="C42" s="22" t="s">
        <v>9</v>
      </c>
      <c r="D42" s="15" t="s">
        <v>10</v>
      </c>
      <c r="E42" s="15" t="s">
        <v>11</v>
      </c>
      <c r="F42" s="18" t="s">
        <v>12</v>
      </c>
      <c r="G42" s="20" t="s">
        <v>13</v>
      </c>
    </row>
    <row r="43" spans="2:8" ht="15.75" thickBot="1" x14ac:dyDescent="0.3">
      <c r="B43" s="16">
        <v>0</v>
      </c>
      <c r="C43" s="37">
        <f>G34+G35+G36+G37+G38</f>
        <v>87.910000000000011</v>
      </c>
      <c r="D43" s="37">
        <f>G39+G40+G41</f>
        <v>9.52</v>
      </c>
      <c r="E43" s="17">
        <f>SUM(G40:G41)</f>
        <v>4.93</v>
      </c>
      <c r="F43" s="19">
        <v>0</v>
      </c>
      <c r="G43" s="34">
        <f>SUM(G34:G41)+0.01</f>
        <v>97.440000000000012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B2:H46"/>
  <sheetViews>
    <sheetView view="pageBreakPreview" zoomScaleNormal="100" zoomScaleSheetLayoutView="100" workbookViewId="0">
      <selection activeCell="E19" sqref="E19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3" t="s">
        <v>14</v>
      </c>
      <c r="C15" s="44"/>
      <c r="D15" s="44"/>
      <c r="E15" s="44"/>
      <c r="F15" s="44"/>
      <c r="G15" s="45"/>
    </row>
    <row r="16" spans="2:7" ht="61.5" customHeight="1" thickBot="1" x14ac:dyDescent="0.3">
      <c r="B16" s="40" t="s">
        <v>99</v>
      </c>
      <c r="C16" s="41"/>
      <c r="D16" s="41"/>
      <c r="E16" s="41"/>
      <c r="F16" s="41"/>
      <c r="G16" s="42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ht="15.75" customHeight="1" x14ac:dyDescent="0.25">
      <c r="B18" s="9" t="s">
        <v>51</v>
      </c>
      <c r="C18" s="10" t="s">
        <v>100</v>
      </c>
      <c r="D18" s="25" t="s">
        <v>3</v>
      </c>
      <c r="E18" s="7">
        <v>1</v>
      </c>
      <c r="F18" s="32">
        <v>620.71</v>
      </c>
      <c r="G18" s="8">
        <f>F18*E18</f>
        <v>620.71</v>
      </c>
      <c r="H18" s="7">
        <v>107.5</v>
      </c>
    </row>
    <row r="19" spans="2:8" x14ac:dyDescent="0.25">
      <c r="B19" s="5" t="s">
        <v>57</v>
      </c>
      <c r="C19" s="4" t="s">
        <v>101</v>
      </c>
      <c r="D19" s="13" t="s">
        <v>25</v>
      </c>
      <c r="E19" s="1">
        <v>1</v>
      </c>
      <c r="F19" s="32">
        <v>213.45</v>
      </c>
      <c r="G19" s="8">
        <f>ROUND(E19*F19,2)</f>
        <v>213.45</v>
      </c>
      <c r="H19" s="1">
        <v>4.05</v>
      </c>
    </row>
    <row r="20" spans="2:8" x14ac:dyDescent="0.25">
      <c r="B20" s="6"/>
      <c r="C20" s="4"/>
      <c r="D20" s="13"/>
      <c r="E20" s="1"/>
      <c r="F20" s="32">
        <v>0</v>
      </c>
      <c r="G20" s="8">
        <f>ROUND(E20*F20,2)</f>
        <v>0</v>
      </c>
      <c r="H20" s="1">
        <v>4.05</v>
      </c>
    </row>
    <row r="21" spans="2:8" x14ac:dyDescent="0.25">
      <c r="B21" s="5" t="s">
        <v>23</v>
      </c>
      <c r="C21" s="4" t="s">
        <v>19</v>
      </c>
      <c r="D21" s="13" t="s">
        <v>25</v>
      </c>
      <c r="E21" s="1">
        <v>2</v>
      </c>
      <c r="F21" s="32">
        <f>H21*0.97</f>
        <v>1.7751000000000001</v>
      </c>
      <c r="G21" s="8">
        <f>ROUND(E21*F21,2)</f>
        <v>3.55</v>
      </c>
      <c r="H21" s="1">
        <v>1.83</v>
      </c>
    </row>
    <row r="22" spans="2:8" ht="15.75" thickBot="1" x14ac:dyDescent="0.3">
      <c r="B22" s="5" t="s">
        <v>24</v>
      </c>
      <c r="C22" s="3" t="s">
        <v>20</v>
      </c>
      <c r="D22" s="13" t="s">
        <v>25</v>
      </c>
      <c r="E22" s="1">
        <v>2</v>
      </c>
      <c r="F22" s="32">
        <f>H22*0.97</f>
        <v>1.9496999999999998</v>
      </c>
      <c r="G22" s="8">
        <f>ROUND(E22*F22,2)</f>
        <v>3.9</v>
      </c>
      <c r="H22" s="1">
        <v>2.0099999999999998</v>
      </c>
    </row>
    <row r="23" spans="2:8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8" ht="15.75" thickBot="1" x14ac:dyDescent="0.3">
      <c r="B24" s="16">
        <v>0</v>
      </c>
      <c r="C24" s="17">
        <f>G18</f>
        <v>620.71</v>
      </c>
      <c r="D24" s="17">
        <f>SUM(G19:G20)</f>
        <v>213.45</v>
      </c>
      <c r="E24" s="17">
        <f>SUM(G21:G22)</f>
        <v>7.4499999999999993</v>
      </c>
      <c r="F24" s="19">
        <v>0</v>
      </c>
      <c r="G24" s="21">
        <f>SUM(G18:G22)</f>
        <v>841.61</v>
      </c>
    </row>
    <row r="30" spans="2:8" ht="15.75" hidden="1" thickBot="1" x14ac:dyDescent="0.3"/>
    <row r="31" spans="2:8" ht="16.5" hidden="1" thickBot="1" x14ac:dyDescent="0.3">
      <c r="B31" s="43" t="s">
        <v>14</v>
      </c>
      <c r="C31" s="44"/>
      <c r="D31" s="44"/>
      <c r="E31" s="44"/>
      <c r="F31" s="44"/>
      <c r="G31" s="45"/>
    </row>
    <row r="32" spans="2:8" ht="65.25" hidden="1" customHeight="1" thickBot="1" x14ac:dyDescent="0.3">
      <c r="B32" s="40" t="s">
        <v>27</v>
      </c>
      <c r="C32" s="41"/>
      <c r="D32" s="41"/>
      <c r="E32" s="41"/>
      <c r="F32" s="41"/>
      <c r="G32" s="42"/>
    </row>
    <row r="33" spans="2:8" ht="15.75" hidden="1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hidden="1" x14ac:dyDescent="0.25">
      <c r="B34" s="9" t="s">
        <v>0</v>
      </c>
      <c r="C34" s="10" t="s">
        <v>31</v>
      </c>
      <c r="D34" s="25" t="s">
        <v>15</v>
      </c>
      <c r="E34" s="24">
        <v>4</v>
      </c>
      <c r="F34" s="32">
        <f>H34*0.97</f>
        <v>1.7654000000000001</v>
      </c>
      <c r="G34" s="33">
        <f>E34*F34</f>
        <v>7.0616000000000003</v>
      </c>
      <c r="H34" s="7">
        <v>1.82</v>
      </c>
    </row>
    <row r="35" spans="2:8" ht="22.5" hidden="1" x14ac:dyDescent="0.25">
      <c r="B35" s="5" t="s">
        <v>33</v>
      </c>
      <c r="C35" s="4" t="s">
        <v>32</v>
      </c>
      <c r="D35" s="13" t="s">
        <v>3</v>
      </c>
      <c r="E35" s="1">
        <v>1.05</v>
      </c>
      <c r="F35" s="32">
        <f t="shared" ref="F35:F41" si="0">H35*0.97</f>
        <v>0.24249999999999999</v>
      </c>
      <c r="G35" s="23">
        <f t="shared" ref="G35:G43" si="1">ROUND(E35*F35,2)</f>
        <v>0.25</v>
      </c>
      <c r="H35" s="1">
        <v>0.25</v>
      </c>
    </row>
    <row r="36" spans="2:8" hidden="1" x14ac:dyDescent="0.25">
      <c r="B36" s="5" t="s">
        <v>37</v>
      </c>
      <c r="C36" s="3" t="s">
        <v>34</v>
      </c>
      <c r="D36" s="13" t="s">
        <v>29</v>
      </c>
      <c r="E36" s="1">
        <v>3.0000000000000001E-3</v>
      </c>
      <c r="F36" s="32">
        <f t="shared" si="0"/>
        <v>43.601500000000001</v>
      </c>
      <c r="G36" s="23">
        <f t="shared" si="1"/>
        <v>0.13</v>
      </c>
      <c r="H36" s="1">
        <v>44.95</v>
      </c>
    </row>
    <row r="37" spans="2:8" hidden="1" x14ac:dyDescent="0.25">
      <c r="B37" s="5" t="s">
        <v>36</v>
      </c>
      <c r="C37" s="3" t="s">
        <v>35</v>
      </c>
      <c r="D37" s="13" t="s">
        <v>40</v>
      </c>
      <c r="E37" s="1">
        <v>3.0000000000000001E-3</v>
      </c>
      <c r="F37" s="32">
        <f t="shared" si="0"/>
        <v>32.184599999999996</v>
      </c>
      <c r="G37" s="23">
        <f t="shared" si="1"/>
        <v>0.1</v>
      </c>
      <c r="H37" s="1">
        <v>33.18</v>
      </c>
    </row>
    <row r="38" spans="2:8" hidden="1" x14ac:dyDescent="0.25">
      <c r="B38" s="5" t="s">
        <v>42</v>
      </c>
      <c r="C38" s="4" t="s">
        <v>41</v>
      </c>
      <c r="D38" s="13" t="s">
        <v>29</v>
      </c>
      <c r="E38" s="2">
        <v>3.2</v>
      </c>
      <c r="F38" s="32">
        <f t="shared" si="0"/>
        <v>0.37830000000000003</v>
      </c>
      <c r="G38" s="23">
        <f t="shared" si="1"/>
        <v>1.21</v>
      </c>
      <c r="H38" s="1">
        <v>0.39</v>
      </c>
    </row>
    <row r="39" spans="2:8" hidden="1" x14ac:dyDescent="0.25">
      <c r="B39" s="5" t="s">
        <v>44</v>
      </c>
      <c r="C39" s="4" t="s">
        <v>38</v>
      </c>
      <c r="D39" s="13" t="s">
        <v>30</v>
      </c>
      <c r="E39" s="1">
        <v>5.0000000000000001E-3</v>
      </c>
      <c r="F39" s="32">
        <f t="shared" si="0"/>
        <v>58.199999999999996</v>
      </c>
      <c r="G39" s="23">
        <f t="shared" si="1"/>
        <v>0.28999999999999998</v>
      </c>
      <c r="H39" s="1">
        <v>60</v>
      </c>
    </row>
    <row r="40" spans="2:8" hidden="1" x14ac:dyDescent="0.25">
      <c r="B40" s="29" t="s">
        <v>43</v>
      </c>
      <c r="C40" s="4" t="s">
        <v>39</v>
      </c>
      <c r="D40" s="13" t="s">
        <v>25</v>
      </c>
      <c r="E40" s="2">
        <v>1.84</v>
      </c>
      <c r="F40" s="32">
        <f>H40*0.97</f>
        <v>10.3111</v>
      </c>
      <c r="G40" s="33">
        <f t="shared" si="1"/>
        <v>18.97</v>
      </c>
      <c r="H40" s="1">
        <v>10.63</v>
      </c>
    </row>
    <row r="41" spans="2:8" hidden="1" x14ac:dyDescent="0.25">
      <c r="B41" s="6" t="s">
        <v>22</v>
      </c>
      <c r="C41" s="4" t="s">
        <v>18</v>
      </c>
      <c r="D41" s="13" t="s">
        <v>25</v>
      </c>
      <c r="E41" s="2">
        <v>1.84</v>
      </c>
      <c r="F41" s="32">
        <f t="shared" si="0"/>
        <v>7.6435999999999993</v>
      </c>
      <c r="G41" s="33">
        <f t="shared" si="1"/>
        <v>14.06</v>
      </c>
      <c r="H41" s="1">
        <v>7.88</v>
      </c>
    </row>
    <row r="42" spans="2:8" hidden="1" x14ac:dyDescent="0.25">
      <c r="B42" s="36" t="s">
        <v>52</v>
      </c>
      <c r="C42" s="4" t="s">
        <v>54</v>
      </c>
      <c r="D42" s="13" t="s">
        <v>25</v>
      </c>
      <c r="E42" s="1">
        <v>0.15</v>
      </c>
      <c r="F42" s="24">
        <v>5.0599999999999996</v>
      </c>
      <c r="G42" s="8">
        <f t="shared" si="1"/>
        <v>0.76</v>
      </c>
      <c r="H42" s="1">
        <v>1.83</v>
      </c>
    </row>
    <row r="43" spans="2:8" ht="15.75" hidden="1" thickBot="1" x14ac:dyDescent="0.3">
      <c r="B43" s="35" t="s">
        <v>53</v>
      </c>
      <c r="C43" s="4" t="s">
        <v>55</v>
      </c>
      <c r="D43" s="13" t="s">
        <v>25</v>
      </c>
      <c r="E43" s="1">
        <v>2</v>
      </c>
      <c r="F43" s="24">
        <v>3.41</v>
      </c>
      <c r="G43" s="8">
        <f t="shared" si="1"/>
        <v>6.82</v>
      </c>
      <c r="H43" s="1">
        <v>1.78</v>
      </c>
    </row>
    <row r="44" spans="2:8" hidden="1" x14ac:dyDescent="0.25">
      <c r="B44" s="14" t="s">
        <v>8</v>
      </c>
      <c r="C44" s="22" t="s">
        <v>9</v>
      </c>
      <c r="D44" s="15" t="s">
        <v>10</v>
      </c>
      <c r="E44" s="15" t="s">
        <v>11</v>
      </c>
      <c r="F44" s="18" t="s">
        <v>12</v>
      </c>
      <c r="G44" s="20" t="s">
        <v>13</v>
      </c>
    </row>
    <row r="45" spans="2:8" ht="15.75" hidden="1" thickBot="1" x14ac:dyDescent="0.3">
      <c r="B45" s="16">
        <v>0</v>
      </c>
      <c r="C45" s="17">
        <f>G34+G35+G36+G37+G38+G39</f>
        <v>9.041599999999999</v>
      </c>
      <c r="D45" s="17">
        <f>G40+G41</f>
        <v>33.03</v>
      </c>
      <c r="E45" s="17">
        <f>SUM(G42:G43)</f>
        <v>7.58</v>
      </c>
      <c r="F45" s="19">
        <v>0</v>
      </c>
      <c r="G45" s="34">
        <f>SUM(G34:G43)+0.01</f>
        <v>49.661599999999993</v>
      </c>
    </row>
    <row r="46" spans="2:8" hidden="1" x14ac:dyDescent="0.25"/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/>
  <dimension ref="B2:H39"/>
  <sheetViews>
    <sheetView view="pageBreakPreview" zoomScaleNormal="100" zoomScaleSheetLayoutView="100" workbookViewId="0">
      <selection activeCell="F36" sqref="F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102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41</v>
      </c>
      <c r="D34" s="13" t="s">
        <v>29</v>
      </c>
      <c r="E34" s="2">
        <v>2</v>
      </c>
      <c r="F34" s="32">
        <v>0.2</v>
      </c>
      <c r="G34" s="23">
        <f>ROUND(E34*F34,2)</f>
        <v>0.4</v>
      </c>
      <c r="H34" s="1">
        <v>0.39</v>
      </c>
    </row>
    <row r="35" spans="2:8" x14ac:dyDescent="0.25">
      <c r="B35" s="5" t="s">
        <v>44</v>
      </c>
      <c r="C35" s="4" t="s">
        <v>38</v>
      </c>
      <c r="D35" s="13" t="s">
        <v>30</v>
      </c>
      <c r="E35" s="1">
        <v>5.0000000000000001E-3</v>
      </c>
      <c r="F35" s="32">
        <v>53</v>
      </c>
      <c r="G35" s="23">
        <f>ROUND(E35*F35,2)</f>
        <v>0.27</v>
      </c>
      <c r="H35" s="1">
        <v>60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0.16</v>
      </c>
      <c r="F37" s="24">
        <v>3.41</v>
      </c>
      <c r="G37" s="8">
        <f>ROUND(E37*F37,2)</f>
        <v>0.55000000000000004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G34+G35</f>
        <v>0.67</v>
      </c>
      <c r="D39" s="17">
        <f>G36+G37</f>
        <v>1.31</v>
      </c>
      <c r="E39" s="37">
        <f>D39*0.7431</f>
        <v>0.97346100000000002</v>
      </c>
      <c r="F39" s="19">
        <v>0</v>
      </c>
      <c r="G39" s="34">
        <f>SUM(G34:G37)+0.01</f>
        <v>1.9900000000000002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/>
  <dimension ref="B2:H40"/>
  <sheetViews>
    <sheetView view="pageBreakPreview" topLeftCell="A26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thickBot="1" x14ac:dyDescent="0.3"/>
    <row r="3" spans="2:7" ht="16.5" thickBot="1" x14ac:dyDescent="0.3">
      <c r="B3" s="43" t="s">
        <v>14</v>
      </c>
      <c r="C3" s="44"/>
      <c r="D3" s="44"/>
      <c r="E3" s="44"/>
      <c r="F3" s="44"/>
      <c r="G3" s="45"/>
    </row>
    <row r="4" spans="2:7" ht="60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3" t="s">
        <v>14</v>
      </c>
      <c r="C15" s="44"/>
      <c r="D15" s="44"/>
      <c r="E15" s="44"/>
      <c r="F15" s="44"/>
      <c r="G15" s="45"/>
    </row>
    <row r="16" spans="2:7" ht="61.5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103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41</v>
      </c>
      <c r="D34" s="13" t="s">
        <v>29</v>
      </c>
      <c r="E34" s="2">
        <v>2</v>
      </c>
      <c r="F34" s="32">
        <f>H34*0.97</f>
        <v>0.37830000000000003</v>
      </c>
      <c r="G34" s="23">
        <f>ROUND(E34*F34,2)</f>
        <v>0.76</v>
      </c>
      <c r="H34" s="1">
        <v>0.39</v>
      </c>
    </row>
    <row r="35" spans="2:8" x14ac:dyDescent="0.25">
      <c r="B35" s="5" t="s">
        <v>44</v>
      </c>
      <c r="C35" s="4" t="s">
        <v>38</v>
      </c>
      <c r="D35" s="13" t="s">
        <v>30</v>
      </c>
      <c r="E35" s="1">
        <v>5.0000000000000001E-3</v>
      </c>
      <c r="F35" s="32">
        <v>47</v>
      </c>
      <c r="G35" s="23">
        <f>ROUND(E35*F35,2)</f>
        <v>0.24</v>
      </c>
      <c r="H35" s="1">
        <v>60</v>
      </c>
    </row>
    <row r="36" spans="2:8" x14ac:dyDescent="0.25">
      <c r="B36" s="29" t="s">
        <v>51</v>
      </c>
      <c r="C36" s="4" t="s">
        <v>64</v>
      </c>
      <c r="D36" s="13" t="s">
        <v>25</v>
      </c>
      <c r="E36" s="2">
        <v>1.46</v>
      </c>
      <c r="F36" s="32">
        <v>7.4050000000000002</v>
      </c>
      <c r="G36" s="33">
        <f>ROUND(E36*F36,2)</f>
        <v>10.81</v>
      </c>
      <c r="H36" s="1">
        <v>10.63</v>
      </c>
    </row>
    <row r="37" spans="2:8" x14ac:dyDescent="0.25">
      <c r="B37" s="36" t="s">
        <v>52</v>
      </c>
      <c r="C37" s="4" t="s">
        <v>54</v>
      </c>
      <c r="D37" s="13" t="s">
        <v>25</v>
      </c>
      <c r="E37" s="1">
        <v>0.4</v>
      </c>
      <c r="F37" s="24">
        <v>5.0599999999999996</v>
      </c>
      <c r="G37" s="8">
        <f>ROUND(E37*F37,2)</f>
        <v>2.02</v>
      </c>
      <c r="H37" s="1">
        <v>1.83</v>
      </c>
    </row>
    <row r="38" spans="2:8" ht="15.75" thickBot="1" x14ac:dyDescent="0.3">
      <c r="B38" s="35" t="s">
        <v>53</v>
      </c>
      <c r="C38" s="4" t="s">
        <v>55</v>
      </c>
      <c r="D38" s="13" t="s">
        <v>25</v>
      </c>
      <c r="E38" s="1">
        <v>1.02</v>
      </c>
      <c r="F38" s="24">
        <v>3.41</v>
      </c>
      <c r="G38" s="8">
        <f>ROUND(E38*F38,2)</f>
        <v>3.48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G34+G35+G36</f>
        <v>11.81</v>
      </c>
      <c r="D40" s="17">
        <f>G37+G38</f>
        <v>5.5</v>
      </c>
      <c r="E40" s="37">
        <f>D40*0.7431</f>
        <v>4.0870499999999996</v>
      </c>
      <c r="F40" s="19">
        <v>0</v>
      </c>
      <c r="G40" s="34">
        <f>SUM(G34:G38)+0.01</f>
        <v>17.32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6"/>
  <dimension ref="B2:H41"/>
  <sheetViews>
    <sheetView view="pageBreakPreview" topLeftCell="A29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104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65</v>
      </c>
      <c r="D34" s="25" t="s">
        <v>15</v>
      </c>
      <c r="E34" s="24">
        <v>1</v>
      </c>
      <c r="F34" s="32">
        <v>42</v>
      </c>
      <c r="G34" s="33">
        <f>E34*F34</f>
        <v>42</v>
      </c>
      <c r="H34" s="7">
        <v>1.82</v>
      </c>
    </row>
    <row r="35" spans="2:8" x14ac:dyDescent="0.25">
      <c r="B35" s="5" t="s">
        <v>57</v>
      </c>
      <c r="C35" s="4" t="s">
        <v>66</v>
      </c>
      <c r="D35" s="13" t="s">
        <v>3</v>
      </c>
      <c r="E35" s="2">
        <v>1</v>
      </c>
      <c r="F35" s="32">
        <v>3.74</v>
      </c>
      <c r="G35" s="23">
        <f>ROUND(E35*F35,2)</f>
        <v>3.74</v>
      </c>
      <c r="H35" s="1">
        <v>0.25</v>
      </c>
    </row>
    <row r="36" spans="2:8" x14ac:dyDescent="0.25">
      <c r="B36" s="5" t="s">
        <v>57</v>
      </c>
      <c r="C36" s="3" t="s">
        <v>67</v>
      </c>
      <c r="D36" s="13" t="s">
        <v>15</v>
      </c>
      <c r="E36" s="2">
        <v>1</v>
      </c>
      <c r="F36" s="32">
        <v>16</v>
      </c>
      <c r="G36" s="23">
        <f>ROUND(E36*F36,2)</f>
        <v>16</v>
      </c>
      <c r="H36" s="1">
        <v>44.95</v>
      </c>
    </row>
    <row r="37" spans="2:8" x14ac:dyDescent="0.25">
      <c r="B37" s="6" t="s">
        <v>57</v>
      </c>
      <c r="C37" s="4" t="s">
        <v>68</v>
      </c>
      <c r="D37" s="13" t="s">
        <v>25</v>
      </c>
      <c r="E37" s="2">
        <v>4</v>
      </c>
      <c r="F37" s="32">
        <f>H37*0.97</f>
        <v>7.6435999999999993</v>
      </c>
      <c r="G37" s="33">
        <f>ROUND(E37*F37,2)</f>
        <v>30.57</v>
      </c>
      <c r="H37" s="1">
        <v>7.88</v>
      </c>
    </row>
    <row r="38" spans="2:8" x14ac:dyDescent="0.25">
      <c r="B38" s="36" t="s">
        <v>52</v>
      </c>
      <c r="C38" s="4" t="s">
        <v>54</v>
      </c>
      <c r="D38" s="13" t="s">
        <v>25</v>
      </c>
      <c r="E38" s="1">
        <v>0.44700000000000001</v>
      </c>
      <c r="F38" s="24">
        <v>5.0599999999999996</v>
      </c>
      <c r="G38" s="8">
        <f>ROUND(E38*F38,2)</f>
        <v>2.2599999999999998</v>
      </c>
      <c r="H38" s="1">
        <v>1.83</v>
      </c>
    </row>
    <row r="39" spans="2:8" ht="15.75" thickBot="1" x14ac:dyDescent="0.3">
      <c r="B39" s="35" t="s">
        <v>53</v>
      </c>
      <c r="C39" s="4" t="s">
        <v>55</v>
      </c>
      <c r="D39" s="13" t="s">
        <v>25</v>
      </c>
      <c r="E39" s="1">
        <v>2</v>
      </c>
      <c r="F39" s="24">
        <v>3.41</v>
      </c>
      <c r="G39" s="8">
        <f>ROUND(E39*F39,2)</f>
        <v>6.82</v>
      </c>
      <c r="H39" s="1">
        <v>1.78</v>
      </c>
    </row>
    <row r="40" spans="2:8" x14ac:dyDescent="0.25">
      <c r="B40" s="14" t="s">
        <v>8</v>
      </c>
      <c r="C40" s="22" t="s">
        <v>9</v>
      </c>
      <c r="D40" s="15" t="s">
        <v>10</v>
      </c>
      <c r="E40" s="15" t="s">
        <v>11</v>
      </c>
      <c r="F40" s="18" t="s">
        <v>12</v>
      </c>
      <c r="G40" s="20" t="s">
        <v>13</v>
      </c>
    </row>
    <row r="41" spans="2:8" ht="15.75" thickBot="1" x14ac:dyDescent="0.3">
      <c r="B41" s="16">
        <v>0</v>
      </c>
      <c r="C41" s="37">
        <f>G34+G35+G36</f>
        <v>61.74</v>
      </c>
      <c r="D41" s="37">
        <f>G37+G38+G39</f>
        <v>39.65</v>
      </c>
      <c r="E41" s="37">
        <f>D41*0.7431</f>
        <v>29.463914999999997</v>
      </c>
      <c r="F41" s="19">
        <v>0</v>
      </c>
      <c r="G41" s="34">
        <f>SUM(G34:G39)+0.01</f>
        <v>101.40000000000002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7"/>
  <dimension ref="B2:I42"/>
  <sheetViews>
    <sheetView view="pageBreakPreview" topLeftCell="A32" zoomScaleNormal="100" zoomScaleSheetLayoutView="100" workbookViewId="0">
      <selection activeCell="D38" sqref="D38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9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105</v>
      </c>
      <c r="C32" s="41"/>
      <c r="D32" s="41"/>
      <c r="E32" s="41"/>
      <c r="F32" s="41"/>
      <c r="G32" s="42"/>
    </row>
    <row r="33" spans="2:9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9" x14ac:dyDescent="0.25">
      <c r="B34" s="9" t="s">
        <v>51</v>
      </c>
      <c r="C34" s="10" t="s">
        <v>106</v>
      </c>
      <c r="D34" s="25" t="s">
        <v>3</v>
      </c>
      <c r="E34" s="24">
        <v>1</v>
      </c>
      <c r="F34" s="32">
        <v>35.950000000000003</v>
      </c>
      <c r="G34" s="33">
        <f>E34*F34</f>
        <v>35.950000000000003</v>
      </c>
      <c r="H34" s="7">
        <v>1.82</v>
      </c>
      <c r="I34" s="32">
        <v>1.7654000000000001</v>
      </c>
    </row>
    <row r="35" spans="2:9" x14ac:dyDescent="0.25">
      <c r="B35" s="5" t="s">
        <v>42</v>
      </c>
      <c r="C35" s="4" t="s">
        <v>41</v>
      </c>
      <c r="D35" s="13" t="s">
        <v>29</v>
      </c>
      <c r="E35" s="2">
        <v>3.2</v>
      </c>
      <c r="F35" s="32">
        <f t="shared" ref="F35:F40" si="0">I35*0.97</f>
        <v>0.36695100000000003</v>
      </c>
      <c r="G35" s="23">
        <f t="shared" ref="G35:G40" si="1">ROUND(E35*F35,2)</f>
        <v>1.17</v>
      </c>
      <c r="H35" s="1">
        <v>0.39</v>
      </c>
      <c r="I35" s="32">
        <v>0.37830000000000003</v>
      </c>
    </row>
    <row r="36" spans="2:9" x14ac:dyDescent="0.25">
      <c r="B36" s="5" t="s">
        <v>44</v>
      </c>
      <c r="C36" s="4" t="s">
        <v>38</v>
      </c>
      <c r="D36" s="13" t="s">
        <v>30</v>
      </c>
      <c r="E36" s="1">
        <v>5.0000000000000001E-3</v>
      </c>
      <c r="F36" s="32">
        <f t="shared" si="0"/>
        <v>56.453999999999994</v>
      </c>
      <c r="G36" s="23">
        <f t="shared" si="1"/>
        <v>0.28000000000000003</v>
      </c>
      <c r="H36" s="1">
        <v>60</v>
      </c>
      <c r="I36" s="32">
        <v>58.199999999999996</v>
      </c>
    </row>
    <row r="37" spans="2:9" x14ac:dyDescent="0.25">
      <c r="B37" s="29" t="s">
        <v>43</v>
      </c>
      <c r="C37" s="4" t="s">
        <v>39</v>
      </c>
      <c r="D37" s="13" t="s">
        <v>25</v>
      </c>
      <c r="E37" s="2">
        <v>0.3</v>
      </c>
      <c r="F37" s="32">
        <f t="shared" si="0"/>
        <v>10.001766999999999</v>
      </c>
      <c r="G37" s="33">
        <f t="shared" si="1"/>
        <v>3</v>
      </c>
      <c r="H37" s="1">
        <v>10.63</v>
      </c>
      <c r="I37" s="32">
        <v>10.3111</v>
      </c>
    </row>
    <row r="38" spans="2:9" x14ac:dyDescent="0.25">
      <c r="B38" s="6" t="s">
        <v>22</v>
      </c>
      <c r="C38" s="4" t="s">
        <v>18</v>
      </c>
      <c r="D38" s="13" t="s">
        <v>25</v>
      </c>
      <c r="E38" s="2">
        <v>1.84</v>
      </c>
      <c r="F38" s="32">
        <f t="shared" si="0"/>
        <v>7.4142919999999988</v>
      </c>
      <c r="G38" s="33">
        <f t="shared" si="1"/>
        <v>13.64</v>
      </c>
      <c r="H38" s="1">
        <v>7.88</v>
      </c>
      <c r="I38" s="32">
        <v>7.6435999999999993</v>
      </c>
    </row>
    <row r="39" spans="2:9" x14ac:dyDescent="0.25">
      <c r="B39" s="36" t="s">
        <v>52</v>
      </c>
      <c r="C39" s="4" t="s">
        <v>54</v>
      </c>
      <c r="D39" s="13" t="s">
        <v>25</v>
      </c>
      <c r="E39" s="1">
        <v>0.15</v>
      </c>
      <c r="F39" s="32">
        <f t="shared" si="0"/>
        <v>4.9081999999999999</v>
      </c>
      <c r="G39" s="8">
        <f t="shared" si="1"/>
        <v>0.74</v>
      </c>
      <c r="H39" s="1">
        <v>1.83</v>
      </c>
      <c r="I39" s="24">
        <v>5.0599999999999996</v>
      </c>
    </row>
    <row r="40" spans="2:9" ht="15.75" thickBot="1" x14ac:dyDescent="0.3">
      <c r="B40" s="35" t="s">
        <v>53</v>
      </c>
      <c r="C40" s="4" t="s">
        <v>55</v>
      </c>
      <c r="D40" s="13" t="s">
        <v>25</v>
      </c>
      <c r="E40" s="1">
        <v>2</v>
      </c>
      <c r="F40" s="32">
        <f t="shared" si="0"/>
        <v>3.3077000000000001</v>
      </c>
      <c r="G40" s="8">
        <f t="shared" si="1"/>
        <v>6.62</v>
      </c>
      <c r="H40" s="1">
        <v>1.78</v>
      </c>
      <c r="I40" s="24">
        <v>3.41</v>
      </c>
    </row>
    <row r="41" spans="2:9" x14ac:dyDescent="0.25">
      <c r="B41" s="14" t="s">
        <v>8</v>
      </c>
      <c r="C41" s="22" t="s">
        <v>9</v>
      </c>
      <c r="D41" s="15" t="s">
        <v>10</v>
      </c>
      <c r="E41" s="15" t="s">
        <v>11</v>
      </c>
      <c r="F41" s="18" t="s">
        <v>12</v>
      </c>
      <c r="G41" s="20" t="s">
        <v>13</v>
      </c>
    </row>
    <row r="42" spans="2:9" ht="15.75" thickBot="1" x14ac:dyDescent="0.3">
      <c r="B42" s="16">
        <v>0</v>
      </c>
      <c r="C42" s="37">
        <f>G34+G35+G36</f>
        <v>37.400000000000006</v>
      </c>
      <c r="D42" s="17">
        <f>G37+G38</f>
        <v>16.64</v>
      </c>
      <c r="E42" s="17">
        <f>SUM(G39:G40)</f>
        <v>7.36</v>
      </c>
      <c r="F42" s="19">
        <v>0</v>
      </c>
      <c r="G42" s="34">
        <f>SUM(G34:G40)+0.01</f>
        <v>61.410000000000004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8"/>
  <dimension ref="B2:H38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107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69</v>
      </c>
      <c r="D34" s="25" t="s">
        <v>1</v>
      </c>
      <c r="E34" s="24">
        <v>1</v>
      </c>
      <c r="F34" s="32">
        <v>0.2</v>
      </c>
      <c r="G34" s="33">
        <f>E34*F34</f>
        <v>0.2</v>
      </c>
      <c r="H34" s="7">
        <v>1.82</v>
      </c>
    </row>
    <row r="35" spans="2:8" x14ac:dyDescent="0.25">
      <c r="B35" s="36" t="s">
        <v>52</v>
      </c>
      <c r="C35" s="4" t="s">
        <v>54</v>
      </c>
      <c r="D35" s="13" t="s">
        <v>25</v>
      </c>
      <c r="E35" s="1">
        <v>0.15</v>
      </c>
      <c r="F35" s="24">
        <v>5.0599999999999996</v>
      </c>
      <c r="G35" s="8">
        <f>ROUND(E35*F35,2)</f>
        <v>0.76</v>
      </c>
      <c r="H35" s="1">
        <v>1.83</v>
      </c>
    </row>
    <row r="36" spans="2:8" ht="15.75" thickBot="1" x14ac:dyDescent="0.3">
      <c r="B36" s="35" t="s">
        <v>53</v>
      </c>
      <c r="C36" s="4" t="s">
        <v>55</v>
      </c>
      <c r="D36" s="13" t="s">
        <v>25</v>
      </c>
      <c r="E36" s="1">
        <v>0.1</v>
      </c>
      <c r="F36" s="24">
        <v>3.41</v>
      </c>
      <c r="G36" s="8">
        <f>ROUND(E36*F36,2)</f>
        <v>0.34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0.2</v>
      </c>
      <c r="D38" s="17">
        <f>G35+G36</f>
        <v>1.1000000000000001</v>
      </c>
      <c r="E38" s="37">
        <f>D38*0.7431</f>
        <v>0.81741000000000008</v>
      </c>
      <c r="F38" s="19">
        <v>0</v>
      </c>
      <c r="G38" s="34">
        <f>SUM(G34:G36)+0.01</f>
        <v>1.31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5" sqref="D35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151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152</v>
      </c>
      <c r="D34" s="25" t="s">
        <v>1</v>
      </c>
      <c r="E34" s="24">
        <v>1</v>
      </c>
      <c r="F34" s="32">
        <v>290.81</v>
      </c>
      <c r="G34" s="33">
        <f>E34*F34</f>
        <v>290.81</v>
      </c>
      <c r="H34" s="1">
        <v>10.63</v>
      </c>
    </row>
    <row r="35" spans="2:8" x14ac:dyDescent="0.25">
      <c r="B35" s="6" t="s">
        <v>57</v>
      </c>
      <c r="C35" s="4" t="s">
        <v>153</v>
      </c>
      <c r="D35" s="13" t="s">
        <v>29</v>
      </c>
      <c r="E35" s="2">
        <v>1.3</v>
      </c>
      <c r="F35" s="32">
        <v>4.5</v>
      </c>
      <c r="G35" s="33">
        <f>ROUND(E35*F35,2)</f>
        <v>5.85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2</v>
      </c>
      <c r="F36" s="24">
        <v>5.0599999999999996</v>
      </c>
      <c r="G36" s="8">
        <f>ROUND(E36*F36,2)</f>
        <v>10.119999999999999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2</v>
      </c>
      <c r="F37" s="24">
        <v>3.41</v>
      </c>
      <c r="G37" s="8">
        <f>ROUND(E37*F37,2)</f>
        <v>6.82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290.81</v>
      </c>
      <c r="D39" s="37">
        <f>G35+G36+G37</f>
        <v>22.79</v>
      </c>
      <c r="E39" s="17">
        <f>SUM(G36:G37)</f>
        <v>16.939999999999998</v>
      </c>
      <c r="F39" s="19">
        <v>0</v>
      </c>
      <c r="G39" s="34">
        <f>SUM(G34:G37)+0.01</f>
        <v>313.61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9"/>
  <dimension ref="B2:H40"/>
  <sheetViews>
    <sheetView view="pageBreakPreview" zoomScaleNormal="100" zoomScaleSheetLayoutView="100" workbookViewId="0">
      <selection activeCell="C35" sqref="C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108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70</v>
      </c>
      <c r="D34" s="25" t="s">
        <v>1</v>
      </c>
      <c r="E34" s="24">
        <v>1</v>
      </c>
      <c r="F34" s="32">
        <v>0.63</v>
      </c>
      <c r="G34" s="33">
        <f>E34*F34</f>
        <v>0.63</v>
      </c>
      <c r="H34" s="7">
        <v>1.82</v>
      </c>
    </row>
    <row r="35" spans="2:8" x14ac:dyDescent="0.25">
      <c r="B35" s="5" t="s">
        <v>57</v>
      </c>
      <c r="C35" s="4" t="s">
        <v>71</v>
      </c>
      <c r="D35" s="13" t="s">
        <v>3</v>
      </c>
      <c r="E35" s="1">
        <v>1</v>
      </c>
      <c r="F35" s="32">
        <f>H35*0.97</f>
        <v>0.24249999999999999</v>
      </c>
      <c r="G35" s="23">
        <f>ROUND(E35*F35,2)</f>
        <v>0.24</v>
      </c>
      <c r="H35" s="1">
        <v>0.25</v>
      </c>
    </row>
    <row r="36" spans="2:8" x14ac:dyDescent="0.25">
      <c r="B36" s="6" t="s">
        <v>57</v>
      </c>
      <c r="C36" s="4" t="s">
        <v>72</v>
      </c>
      <c r="D36" s="13" t="s">
        <v>25</v>
      </c>
      <c r="E36" s="2">
        <v>0.5</v>
      </c>
      <c r="F36" s="32">
        <f>H36*0.97</f>
        <v>7.6435999999999993</v>
      </c>
      <c r="G36" s="33">
        <f>ROUND(E36*F36,2)</f>
        <v>3.82</v>
      </c>
      <c r="H36" s="1">
        <v>7.88</v>
      </c>
    </row>
    <row r="37" spans="2:8" x14ac:dyDescent="0.25">
      <c r="B37" s="36" t="s">
        <v>52</v>
      </c>
      <c r="C37" s="4" t="s">
        <v>54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53</v>
      </c>
      <c r="C38" s="4" t="s">
        <v>55</v>
      </c>
      <c r="D38" s="13" t="s">
        <v>25</v>
      </c>
      <c r="E38" s="1">
        <v>0.48</v>
      </c>
      <c r="F38" s="24">
        <v>3.41</v>
      </c>
      <c r="G38" s="8">
        <f>ROUND(E38*F38,2)</f>
        <v>1.64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</f>
        <v>0.87</v>
      </c>
      <c r="D40" s="37">
        <f>G36+G37+G38</f>
        <v>6.22</v>
      </c>
      <c r="E40" s="37">
        <f>D40*0.7431</f>
        <v>4.6220819999999998</v>
      </c>
      <c r="F40" s="19">
        <v>0</v>
      </c>
      <c r="G40" s="34">
        <f>SUM(G34:G38)+0.01</f>
        <v>7.0999999999999988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B2:H40"/>
  <sheetViews>
    <sheetView view="pageBreakPreview" topLeftCell="A27" zoomScaleNormal="100" zoomScaleSheetLayoutView="100" workbookViewId="0">
      <selection activeCell="F36" sqref="F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109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73</v>
      </c>
      <c r="D34" s="25" t="s">
        <v>1</v>
      </c>
      <c r="E34" s="24">
        <v>1</v>
      </c>
      <c r="F34" s="32">
        <v>1.91</v>
      </c>
      <c r="G34" s="33">
        <f>E34*F34</f>
        <v>1.91</v>
      </c>
      <c r="H34" s="7">
        <v>1.82</v>
      </c>
    </row>
    <row r="35" spans="2:8" x14ac:dyDescent="0.25">
      <c r="B35" s="5" t="s">
        <v>57</v>
      </c>
      <c r="C35" s="4" t="s">
        <v>74</v>
      </c>
      <c r="D35" s="13" t="s">
        <v>3</v>
      </c>
      <c r="E35" s="1">
        <v>1.05</v>
      </c>
      <c r="F35" s="32">
        <f>H35*0.97</f>
        <v>0.24249999999999999</v>
      </c>
      <c r="G35" s="23">
        <f>ROUND(E35*F35,2)</f>
        <v>0.25</v>
      </c>
      <c r="H35" s="1">
        <v>0.25</v>
      </c>
    </row>
    <row r="36" spans="2:8" x14ac:dyDescent="0.25">
      <c r="B36" s="6" t="s">
        <v>75</v>
      </c>
      <c r="C36" s="4" t="s">
        <v>72</v>
      </c>
      <c r="D36" s="13" t="s">
        <v>25</v>
      </c>
      <c r="E36" s="2">
        <v>0.4</v>
      </c>
      <c r="F36" s="32">
        <f>H36*0.97</f>
        <v>7.6435999999999993</v>
      </c>
      <c r="G36" s="33">
        <f>ROUND(E36*F36,2)</f>
        <v>3.06</v>
      </c>
      <c r="H36" s="1">
        <v>7.88</v>
      </c>
    </row>
    <row r="37" spans="2:8" x14ac:dyDescent="0.25">
      <c r="B37" s="36" t="s">
        <v>52</v>
      </c>
      <c r="C37" s="4" t="s">
        <v>54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53</v>
      </c>
      <c r="C38" s="4" t="s">
        <v>55</v>
      </c>
      <c r="D38" s="13" t="s">
        <v>25</v>
      </c>
      <c r="E38" s="1">
        <v>0.5</v>
      </c>
      <c r="F38" s="24">
        <v>3.41</v>
      </c>
      <c r="G38" s="8">
        <f>ROUND(E38*F38,2)</f>
        <v>1.71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</f>
        <v>2.16</v>
      </c>
      <c r="D40" s="37">
        <f>G36+G37+G38</f>
        <v>5.53</v>
      </c>
      <c r="E40" s="37">
        <f>D40*0.7431</f>
        <v>4.109343</v>
      </c>
      <c r="F40" s="19">
        <v>0</v>
      </c>
      <c r="G40" s="34">
        <f>SUM(G34:G38)+0.01</f>
        <v>7.7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/>
  <dimension ref="B2:H41"/>
  <sheetViews>
    <sheetView view="pageBreakPreview" topLeftCell="A28" zoomScaleNormal="100" zoomScaleSheetLayoutView="100" workbookViewId="0">
      <selection activeCell="E38" sqref="E38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110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76</v>
      </c>
      <c r="D34" s="25" t="s">
        <v>1</v>
      </c>
      <c r="E34" s="24">
        <v>1</v>
      </c>
      <c r="F34" s="32">
        <v>3.66</v>
      </c>
      <c r="G34" s="33">
        <f>E34*F34</f>
        <v>3.66</v>
      </c>
      <c r="H34" s="7">
        <v>1.82</v>
      </c>
    </row>
    <row r="35" spans="2:8" x14ac:dyDescent="0.25">
      <c r="B35" s="5" t="s">
        <v>57</v>
      </c>
      <c r="C35" s="4" t="s">
        <v>77</v>
      </c>
      <c r="D35" s="13" t="s">
        <v>3</v>
      </c>
      <c r="E35" s="1">
        <v>1.05</v>
      </c>
      <c r="F35" s="32">
        <f>H35*0.97</f>
        <v>0.24249999999999999</v>
      </c>
      <c r="G35" s="23">
        <f>ROUND(E35*F35,2)</f>
        <v>0.25</v>
      </c>
      <c r="H35" s="1">
        <v>0.25</v>
      </c>
    </row>
    <row r="36" spans="2:8" x14ac:dyDescent="0.25">
      <c r="B36" s="5" t="s">
        <v>57</v>
      </c>
      <c r="C36" s="3" t="s">
        <v>78</v>
      </c>
      <c r="D36" s="13" t="s">
        <v>29</v>
      </c>
      <c r="E36" s="1">
        <v>3.0000000000000001E-3</v>
      </c>
      <c r="F36" s="32">
        <f>H36*0.97</f>
        <v>43.601500000000001</v>
      </c>
      <c r="G36" s="23">
        <f>ROUND(E36*F36,2)</f>
        <v>0.13</v>
      </c>
      <c r="H36" s="1">
        <v>44.95</v>
      </c>
    </row>
    <row r="37" spans="2:8" x14ac:dyDescent="0.25">
      <c r="B37" s="6" t="s">
        <v>57</v>
      </c>
      <c r="C37" s="4" t="s">
        <v>72</v>
      </c>
      <c r="D37" s="13" t="s">
        <v>25</v>
      </c>
      <c r="E37" s="2">
        <v>0.4</v>
      </c>
      <c r="F37" s="32">
        <f>H37*0.97</f>
        <v>7.6435999999999993</v>
      </c>
      <c r="G37" s="33">
        <f>ROUND(E37*F37,2)</f>
        <v>3.06</v>
      </c>
      <c r="H37" s="1">
        <v>7.88</v>
      </c>
    </row>
    <row r="38" spans="2:8" x14ac:dyDescent="0.25">
      <c r="B38" s="36" t="s">
        <v>52</v>
      </c>
      <c r="C38" s="4" t="s">
        <v>54</v>
      </c>
      <c r="D38" s="13" t="s">
        <v>25</v>
      </c>
      <c r="E38" s="1">
        <v>0.15</v>
      </c>
      <c r="F38" s="24">
        <v>5.0599999999999996</v>
      </c>
      <c r="G38" s="8">
        <f>ROUND(E38*F38,2)</f>
        <v>0.76</v>
      </c>
      <c r="H38" s="1">
        <v>1.83</v>
      </c>
    </row>
    <row r="39" spans="2:8" ht="15.75" thickBot="1" x14ac:dyDescent="0.3">
      <c r="B39" s="35" t="s">
        <v>53</v>
      </c>
      <c r="C39" s="4" t="s">
        <v>55</v>
      </c>
      <c r="D39" s="13" t="s">
        <v>25</v>
      </c>
      <c r="E39" s="1">
        <v>0.6</v>
      </c>
      <c r="F39" s="24">
        <v>3.41</v>
      </c>
      <c r="G39" s="8">
        <f>ROUND(E39*F39,2)</f>
        <v>2.0499999999999998</v>
      </c>
      <c r="H39" s="1">
        <v>1.78</v>
      </c>
    </row>
    <row r="40" spans="2:8" x14ac:dyDescent="0.25">
      <c r="B40" s="14" t="s">
        <v>8</v>
      </c>
      <c r="C40" s="22" t="s">
        <v>9</v>
      </c>
      <c r="D40" s="15" t="s">
        <v>10</v>
      </c>
      <c r="E40" s="15" t="s">
        <v>11</v>
      </c>
      <c r="F40" s="18" t="s">
        <v>12</v>
      </c>
      <c r="G40" s="20" t="s">
        <v>13</v>
      </c>
    </row>
    <row r="41" spans="2:8" ht="15.75" thickBot="1" x14ac:dyDescent="0.3">
      <c r="B41" s="16">
        <v>0</v>
      </c>
      <c r="C41" s="37">
        <f>G34+G35+G36</f>
        <v>4.04</v>
      </c>
      <c r="D41" s="37">
        <f>G37+G38+G39</f>
        <v>5.87</v>
      </c>
      <c r="E41" s="37">
        <f>D41*0.7431</f>
        <v>4.3619969999999997</v>
      </c>
      <c r="F41" s="19">
        <v>0</v>
      </c>
      <c r="G41" s="34">
        <f>SUM(G34:G39)+0.01</f>
        <v>9.92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2"/>
  <dimension ref="B2:H40"/>
  <sheetViews>
    <sheetView view="pageBreakPreview" topLeftCell="A31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49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41</v>
      </c>
      <c r="D34" s="13" t="s">
        <v>29</v>
      </c>
      <c r="E34" s="2">
        <v>8</v>
      </c>
      <c r="F34" s="32">
        <f>H34*0.97</f>
        <v>0.37830000000000003</v>
      </c>
      <c r="G34" s="23">
        <f>ROUND(E34*F34,2)</f>
        <v>3.03</v>
      </c>
      <c r="H34" s="1">
        <v>0.39</v>
      </c>
    </row>
    <row r="35" spans="2:8" x14ac:dyDescent="0.25">
      <c r="B35" s="5" t="s">
        <v>44</v>
      </c>
      <c r="C35" s="4" t="s">
        <v>38</v>
      </c>
      <c r="D35" s="13" t="s">
        <v>30</v>
      </c>
      <c r="E35" s="1">
        <v>0.2</v>
      </c>
      <c r="F35" s="32">
        <f>H35*0.97</f>
        <v>58.199999999999996</v>
      </c>
      <c r="G35" s="23">
        <f>ROUND(E35*F35,2)</f>
        <v>11.64</v>
      </c>
      <c r="H35" s="1">
        <v>60</v>
      </c>
    </row>
    <row r="36" spans="2:8" x14ac:dyDescent="0.25">
      <c r="B36" s="29" t="s">
        <v>51</v>
      </c>
      <c r="C36" s="4" t="s">
        <v>79</v>
      </c>
      <c r="D36" s="13" t="s">
        <v>25</v>
      </c>
      <c r="E36" s="2">
        <v>0.2</v>
      </c>
      <c r="F36" s="32">
        <v>49</v>
      </c>
      <c r="G36" s="33">
        <f>ROUND(E36*F36,2)</f>
        <v>9.8000000000000007</v>
      </c>
      <c r="H36" s="1">
        <v>10.63</v>
      </c>
    </row>
    <row r="37" spans="2:8" x14ac:dyDescent="0.25">
      <c r="B37" s="36" t="s">
        <v>52</v>
      </c>
      <c r="C37" s="4" t="s">
        <v>54</v>
      </c>
      <c r="D37" s="13" t="s">
        <v>25</v>
      </c>
      <c r="E37" s="1">
        <v>3</v>
      </c>
      <c r="F37" s="24">
        <v>5.0599999999999996</v>
      </c>
      <c r="G37" s="8">
        <f>ROUND(E37*F37,2)</f>
        <v>15.18</v>
      </c>
      <c r="H37" s="1">
        <v>1.83</v>
      </c>
    </row>
    <row r="38" spans="2:8" ht="15.75" thickBot="1" x14ac:dyDescent="0.3">
      <c r="B38" s="35" t="s">
        <v>53</v>
      </c>
      <c r="C38" s="4" t="s">
        <v>55</v>
      </c>
      <c r="D38" s="13" t="s">
        <v>25</v>
      </c>
      <c r="E38" s="1">
        <v>2.625</v>
      </c>
      <c r="F38" s="24">
        <v>3.41</v>
      </c>
      <c r="G38" s="8">
        <f>ROUND(E38*F38,2)</f>
        <v>8.9499999999999993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G34+G35+G36</f>
        <v>24.47</v>
      </c>
      <c r="D40" s="17">
        <f>G37+G38</f>
        <v>24.13</v>
      </c>
      <c r="E40" s="37">
        <f>D40*0.7431</f>
        <v>17.931003</v>
      </c>
      <c r="F40" s="19">
        <v>0</v>
      </c>
      <c r="G40" s="34">
        <f>SUM(G34:G38)+0.01</f>
        <v>48.609999999999992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3"/>
  <dimension ref="B2:H38"/>
  <sheetViews>
    <sheetView view="pageBreakPreview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28" spans="2:7" hidden="1" x14ac:dyDescent="0.25"/>
    <row r="29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50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80</v>
      </c>
      <c r="D34" s="25" t="s">
        <v>1</v>
      </c>
      <c r="E34" s="24">
        <v>1</v>
      </c>
      <c r="F34" s="32">
        <v>62</v>
      </c>
      <c r="G34" s="33">
        <f>E34*F34</f>
        <v>62</v>
      </c>
      <c r="H34" s="7">
        <v>1.82</v>
      </c>
    </row>
    <row r="35" spans="2:8" x14ac:dyDescent="0.25">
      <c r="B35" s="36" t="s">
        <v>52</v>
      </c>
      <c r="C35" s="4" t="s">
        <v>54</v>
      </c>
      <c r="D35" s="13" t="s">
        <v>25</v>
      </c>
      <c r="E35" s="1">
        <v>0.15</v>
      </c>
      <c r="F35" s="24">
        <v>5.0599999999999996</v>
      </c>
      <c r="G35" s="8">
        <f>ROUND(E35*F35,2)</f>
        <v>0.76</v>
      </c>
      <c r="H35" s="1">
        <v>1.83</v>
      </c>
    </row>
    <row r="36" spans="2:8" ht="15.75" thickBot="1" x14ac:dyDescent="0.3">
      <c r="B36" s="35" t="s">
        <v>53</v>
      </c>
      <c r="C36" s="4" t="s">
        <v>55</v>
      </c>
      <c r="D36" s="13" t="s">
        <v>25</v>
      </c>
      <c r="E36" s="1">
        <v>1.89</v>
      </c>
      <c r="F36" s="24">
        <v>3.41</v>
      </c>
      <c r="G36" s="8">
        <f>ROUND(E36*F36,2)</f>
        <v>6.44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62</v>
      </c>
      <c r="D38" s="17">
        <f>G35+G36</f>
        <v>7.2</v>
      </c>
      <c r="E38" s="37">
        <f>D38*0.7431</f>
        <v>5.35032</v>
      </c>
      <c r="F38" s="19">
        <v>0</v>
      </c>
      <c r="G38" s="34">
        <f>SUM(G34:G36)+0.01</f>
        <v>69.210000000000008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4"/>
  <dimension ref="B2:H39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112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81</v>
      </c>
      <c r="D34" s="25" t="s">
        <v>3</v>
      </c>
      <c r="E34" s="24">
        <v>1</v>
      </c>
      <c r="F34" s="32">
        <v>316.2</v>
      </c>
      <c r="G34" s="33">
        <f>E34*F34</f>
        <v>316.2</v>
      </c>
      <c r="H34" s="7">
        <v>1.82</v>
      </c>
    </row>
    <row r="35" spans="2:8" x14ac:dyDescent="0.25">
      <c r="B35" s="6" t="s">
        <v>75</v>
      </c>
      <c r="C35" s="4" t="s">
        <v>82</v>
      </c>
      <c r="D35" s="13" t="s">
        <v>25</v>
      </c>
      <c r="E35" s="2">
        <v>1.837</v>
      </c>
      <c r="F35" s="32">
        <f>H35*0.97</f>
        <v>7.6435999999999993</v>
      </c>
      <c r="G35" s="33">
        <f>ROUND(E35*F35,2)</f>
        <v>14.04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1.91</v>
      </c>
      <c r="F37" s="24">
        <v>3.41</v>
      </c>
      <c r="G37" s="8">
        <f>ROUND(E37*F37,2)</f>
        <v>6.51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316.2</v>
      </c>
      <c r="D39" s="37">
        <f>G35+G36+G37</f>
        <v>21.31</v>
      </c>
      <c r="E39" s="37">
        <f>D39*0.7431</f>
        <v>15.835460999999999</v>
      </c>
      <c r="F39" s="19">
        <v>0</v>
      </c>
      <c r="G39" s="34">
        <f>SUM(G34:G37)+0.01</f>
        <v>337.52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5"/>
  <dimension ref="B2:H39"/>
  <sheetViews>
    <sheetView view="pageBreakPreview" zoomScaleNormal="100" zoomScaleSheetLayoutView="100" workbookViewId="0">
      <selection activeCell="D35" sqref="D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113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83</v>
      </c>
      <c r="D34" s="25" t="s">
        <v>3</v>
      </c>
      <c r="E34" s="24">
        <v>1</v>
      </c>
      <c r="F34" s="32">
        <v>3.73</v>
      </c>
      <c r="G34" s="33">
        <f>E34*F34</f>
        <v>3.73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0.4</v>
      </c>
      <c r="F35" s="32">
        <f>H35*0.97</f>
        <v>7.6435999999999993</v>
      </c>
      <c r="G35" s="33">
        <f>ROUND(E35*F35,2)</f>
        <v>3.06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0.17430000000000001</v>
      </c>
      <c r="F37" s="24">
        <v>3.41</v>
      </c>
      <c r="G37" s="8">
        <f>ROUND(E37*F37,2)</f>
        <v>0.59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3.73</v>
      </c>
      <c r="D39" s="37">
        <f>G35+G36+G37</f>
        <v>4.41</v>
      </c>
      <c r="E39" s="37">
        <f>D39*0.7431</f>
        <v>3.2770709999999998</v>
      </c>
      <c r="F39" s="19">
        <v>0</v>
      </c>
      <c r="G39" s="34">
        <f>SUM(G34:G37)+0.01</f>
        <v>8.15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6"/>
  <dimension ref="B6:H15"/>
  <sheetViews>
    <sheetView view="pageBreakPreview" zoomScaleNormal="100" zoomScaleSheetLayoutView="100" workbookViewId="0">
      <selection activeCell="C12" sqref="C12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6" spans="2:8" ht="15.75" thickBot="1" x14ac:dyDescent="0.3"/>
    <row r="7" spans="2:8" ht="16.5" thickBot="1" x14ac:dyDescent="0.3">
      <c r="B7" s="43" t="s">
        <v>14</v>
      </c>
      <c r="C7" s="44"/>
      <c r="D7" s="44"/>
      <c r="E7" s="44"/>
      <c r="F7" s="44"/>
      <c r="G7" s="45"/>
    </row>
    <row r="8" spans="2:8" ht="65.25" customHeight="1" thickBot="1" x14ac:dyDescent="0.3">
      <c r="B8" s="40" t="s">
        <v>115</v>
      </c>
      <c r="C8" s="41"/>
      <c r="D8" s="41"/>
      <c r="E8" s="41"/>
      <c r="F8" s="41"/>
      <c r="G8" s="42"/>
    </row>
    <row r="9" spans="2:8" ht="15.75" thickBot="1" x14ac:dyDescent="0.3">
      <c r="B9" s="11" t="s">
        <v>7</v>
      </c>
      <c r="C9" s="12" t="s">
        <v>2</v>
      </c>
      <c r="D9" s="26" t="s">
        <v>3</v>
      </c>
      <c r="E9" s="26" t="s">
        <v>4</v>
      </c>
      <c r="F9" s="26" t="s">
        <v>5</v>
      </c>
      <c r="G9" s="27" t="s">
        <v>6</v>
      </c>
    </row>
    <row r="10" spans="2:8" x14ac:dyDescent="0.25">
      <c r="B10" s="9" t="s">
        <v>51</v>
      </c>
      <c r="C10" s="10" t="s">
        <v>83</v>
      </c>
      <c r="D10" s="25" t="s">
        <v>3</v>
      </c>
      <c r="E10" s="24">
        <v>1</v>
      </c>
      <c r="F10" s="32">
        <v>4.55</v>
      </c>
      <c r="G10" s="33">
        <f>E10*F10</f>
        <v>4.55</v>
      </c>
      <c r="H10" s="7">
        <v>1.82</v>
      </c>
    </row>
    <row r="11" spans="2:8" x14ac:dyDescent="0.25">
      <c r="B11" s="6" t="s">
        <v>57</v>
      </c>
      <c r="C11" s="4" t="s">
        <v>82</v>
      </c>
      <c r="D11" s="13" t="s">
        <v>25</v>
      </c>
      <c r="E11" s="2">
        <v>0.4</v>
      </c>
      <c r="F11" s="32">
        <v>7.64</v>
      </c>
      <c r="G11" s="33">
        <f>ROUND(E11*F11,2)</f>
        <v>3.06</v>
      </c>
      <c r="H11" s="1">
        <v>0.25</v>
      </c>
    </row>
    <row r="12" spans="2:8" x14ac:dyDescent="0.25">
      <c r="B12" s="36" t="s">
        <v>52</v>
      </c>
      <c r="C12" s="4" t="s">
        <v>54</v>
      </c>
      <c r="D12" s="13" t="s">
        <v>25</v>
      </c>
      <c r="E12" s="1">
        <v>0.15</v>
      </c>
      <c r="F12" s="24">
        <v>5.0599999999999996</v>
      </c>
      <c r="G12" s="8">
        <f>ROUND(E12*F12,2)</f>
        <v>0.76</v>
      </c>
      <c r="H12" s="1">
        <v>44.95</v>
      </c>
    </row>
    <row r="13" spans="2:8" ht="15.75" thickBot="1" x14ac:dyDescent="0.3">
      <c r="B13" s="35" t="s">
        <v>53</v>
      </c>
      <c r="C13" s="4" t="s">
        <v>55</v>
      </c>
      <c r="D13" s="13" t="s">
        <v>25</v>
      </c>
      <c r="E13" s="1">
        <v>0.17430000000000001</v>
      </c>
      <c r="F13" s="24">
        <v>3.41</v>
      </c>
      <c r="G13" s="8">
        <f>ROUND(E13*F13,2)</f>
        <v>0.59</v>
      </c>
      <c r="H13" s="1">
        <v>33.18</v>
      </c>
    </row>
    <row r="14" spans="2:8" x14ac:dyDescent="0.25">
      <c r="B14" s="14" t="s">
        <v>8</v>
      </c>
      <c r="C14" s="22" t="s">
        <v>9</v>
      </c>
      <c r="D14" s="15" t="s">
        <v>10</v>
      </c>
      <c r="E14" s="15" t="s">
        <v>11</v>
      </c>
      <c r="F14" s="18" t="s">
        <v>12</v>
      </c>
      <c r="G14" s="20" t="s">
        <v>13</v>
      </c>
    </row>
    <row r="15" spans="2:8" ht="15.75" thickBot="1" x14ac:dyDescent="0.3">
      <c r="B15" s="16">
        <v>0</v>
      </c>
      <c r="C15" s="37">
        <f>G10</f>
        <v>4.55</v>
      </c>
      <c r="D15" s="37">
        <f>G11+G12+G13</f>
        <v>4.41</v>
      </c>
      <c r="E15" s="37">
        <f>D15*0.7431</f>
        <v>3.2770709999999998</v>
      </c>
      <c r="F15" s="19">
        <v>0</v>
      </c>
      <c r="G15" s="34">
        <f>SUM(G10:G13)+0.01</f>
        <v>8.9699999999999989</v>
      </c>
    </row>
  </sheetData>
  <mergeCells count="2">
    <mergeCell ref="B7:G7"/>
    <mergeCell ref="B8:G8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7"/>
  <dimension ref="B2:H39"/>
  <sheetViews>
    <sheetView view="pageBreakPreview" zoomScaleNormal="100" zoomScaleSheetLayoutView="100" workbookViewId="0">
      <selection activeCell="D34" sqref="D34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116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83</v>
      </c>
      <c r="D34" s="25" t="s">
        <v>3</v>
      </c>
      <c r="E34" s="24">
        <v>1</v>
      </c>
      <c r="F34" s="32">
        <v>40.42</v>
      </c>
      <c r="G34" s="33">
        <f>E34*F34</f>
        <v>40.42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2</v>
      </c>
      <c r="F35" s="32">
        <v>7.64</v>
      </c>
      <c r="G35" s="33">
        <f>ROUND(E35*F35,2)</f>
        <v>15.28</v>
      </c>
      <c r="H35" s="1">
        <v>0.25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44.95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0.17430000000000001</v>
      </c>
      <c r="F37" s="24">
        <v>3.41</v>
      </c>
      <c r="G37" s="8">
        <f>ROUND(E37*F37,2)</f>
        <v>0.59</v>
      </c>
      <c r="H37" s="1">
        <v>33.18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40.42</v>
      </c>
      <c r="D39" s="37">
        <f>G35+G36+G37</f>
        <v>16.63</v>
      </c>
      <c r="E39" s="37">
        <f>D39*0.7431</f>
        <v>12.357752999999999</v>
      </c>
      <c r="F39" s="19">
        <v>0</v>
      </c>
      <c r="G39" s="34">
        <f>SUM(G34:G37)+0.01</f>
        <v>57.06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8"/>
  <dimension ref="B2:H39"/>
  <sheetViews>
    <sheetView view="pageBreakPreview" zoomScaleNormal="100" zoomScaleSheetLayoutView="100" workbookViewId="0">
      <selection activeCell="C34" sqref="C34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118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57</v>
      </c>
      <c r="C34" s="10" t="s">
        <v>84</v>
      </c>
      <c r="D34" s="25" t="s">
        <v>3</v>
      </c>
      <c r="E34" s="24">
        <v>1</v>
      </c>
      <c r="F34" s="32">
        <v>50</v>
      </c>
      <c r="G34" s="33">
        <f>E34*F34</f>
        <v>50</v>
      </c>
      <c r="H34" s="7">
        <v>1.82</v>
      </c>
    </row>
    <row r="35" spans="2:8" x14ac:dyDescent="0.25">
      <c r="B35" s="6" t="s">
        <v>51</v>
      </c>
      <c r="C35" s="4" t="s">
        <v>82</v>
      </c>
      <c r="D35" s="13" t="s">
        <v>25</v>
      </c>
      <c r="E35" s="2">
        <v>1.17</v>
      </c>
      <c r="F35" s="32">
        <f>H35*0.97</f>
        <v>7.6435999999999993</v>
      </c>
      <c r="G35" s="33">
        <f>ROUND(E35*F35,2)</f>
        <v>8.94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1</v>
      </c>
      <c r="F36" s="24">
        <v>5.0599999999999996</v>
      </c>
      <c r="G36" s="8">
        <f>ROUND(E36*F36,2)</f>
        <v>5.0599999999999996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1</v>
      </c>
      <c r="F37" s="24">
        <v>3.41</v>
      </c>
      <c r="G37" s="8">
        <f>ROUND(E37*F37,2)</f>
        <v>3.41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50</v>
      </c>
      <c r="D39" s="37">
        <f>G35+G36+G37</f>
        <v>17.41</v>
      </c>
      <c r="E39" s="37">
        <f>D39*0.7431</f>
        <v>12.937371000000001</v>
      </c>
      <c r="F39" s="19">
        <v>0</v>
      </c>
      <c r="G39" s="34">
        <f>SUM(G34:G37)+0.01</f>
        <v>67.42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7" sqref="D37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148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149</v>
      </c>
      <c r="D34" s="25" t="s">
        <v>1</v>
      </c>
      <c r="E34" s="24">
        <v>1</v>
      </c>
      <c r="F34" s="32">
        <v>11.92</v>
      </c>
      <c r="G34" s="33">
        <f>E34*F34</f>
        <v>11.92</v>
      </c>
      <c r="H34" s="1">
        <v>10.63</v>
      </c>
    </row>
    <row r="35" spans="2:8" x14ac:dyDescent="0.25">
      <c r="B35" s="6" t="s">
        <v>57</v>
      </c>
      <c r="C35" s="4" t="s">
        <v>150</v>
      </c>
      <c r="D35" s="13" t="s">
        <v>29</v>
      </c>
      <c r="E35" s="2">
        <v>0.3</v>
      </c>
      <c r="F35" s="32">
        <v>2.1</v>
      </c>
      <c r="G35" s="33">
        <f>ROUND(E35*F35,2)</f>
        <v>0.63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2</v>
      </c>
      <c r="F36" s="24">
        <v>5.0599999999999996</v>
      </c>
      <c r="G36" s="8">
        <f>ROUND(E36*F36,2)</f>
        <v>10.119999999999999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2</v>
      </c>
      <c r="F37" s="24">
        <v>3.41</v>
      </c>
      <c r="G37" s="8">
        <f>ROUND(E37*F37,2)</f>
        <v>6.82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11.92</v>
      </c>
      <c r="D39" s="37">
        <f>G35+G36+G37</f>
        <v>17.57</v>
      </c>
      <c r="E39" s="17">
        <f>SUM(G36:G37)</f>
        <v>16.939999999999998</v>
      </c>
      <c r="F39" s="19">
        <v>0</v>
      </c>
      <c r="G39" s="34">
        <f>SUM(G34:G37)+0.01</f>
        <v>29.500000000000004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9"/>
  <dimension ref="B2:H39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119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57</v>
      </c>
      <c r="C34" s="10" t="s">
        <v>85</v>
      </c>
      <c r="D34" s="25" t="s">
        <v>15</v>
      </c>
      <c r="E34" s="24">
        <v>1</v>
      </c>
      <c r="F34" s="32">
        <v>80.36</v>
      </c>
      <c r="G34" s="33">
        <f>E34*F34</f>
        <v>80.36</v>
      </c>
      <c r="H34" s="7">
        <v>1.82</v>
      </c>
    </row>
    <row r="35" spans="2:8" x14ac:dyDescent="0.25">
      <c r="B35" s="6" t="s">
        <v>51</v>
      </c>
      <c r="C35" s="4" t="s">
        <v>82</v>
      </c>
      <c r="D35" s="13" t="s">
        <v>25</v>
      </c>
      <c r="E35" s="2">
        <v>2</v>
      </c>
      <c r="F35" s="32">
        <f>H35*0.97</f>
        <v>7.6435999999999993</v>
      </c>
      <c r="G35" s="33">
        <f>ROUND(E35*F35,2)</f>
        <v>15.29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1</v>
      </c>
      <c r="F36" s="24">
        <v>5.0599999999999996</v>
      </c>
      <c r="G36" s="8">
        <f>ROUND(E36*F36,2)</f>
        <v>5.0599999999999996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1</v>
      </c>
      <c r="F37" s="24">
        <v>3.41</v>
      </c>
      <c r="G37" s="8">
        <f>ROUND(E37*F37,2)</f>
        <v>3.41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80.36</v>
      </c>
      <c r="D39" s="37">
        <f>G35+G36+G37</f>
        <v>23.759999999999998</v>
      </c>
      <c r="E39" s="37">
        <f>D39*0.7431</f>
        <v>17.656056</v>
      </c>
      <c r="F39" s="19">
        <v>0</v>
      </c>
      <c r="G39" s="34">
        <f>SUM(G34:G37)+0.01</f>
        <v>104.13000000000001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0"/>
  <dimension ref="B2:H39"/>
  <sheetViews>
    <sheetView view="pageBreakPreview" zoomScaleNormal="100" zoomScaleSheetLayoutView="100" workbookViewId="0">
      <selection activeCell="E35" sqref="E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120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86</v>
      </c>
      <c r="D34" s="25" t="s">
        <v>3</v>
      </c>
      <c r="E34" s="24">
        <v>1</v>
      </c>
      <c r="F34" s="32">
        <v>137.1</v>
      </c>
      <c r="G34" s="33">
        <f>E34*F34</f>
        <v>137.1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1</v>
      </c>
      <c r="F35" s="32">
        <f>H35*0.97</f>
        <v>7.6435999999999993</v>
      </c>
      <c r="G35" s="33">
        <f>ROUND(E35*F35,2)</f>
        <v>7.64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1</v>
      </c>
      <c r="F36" s="24">
        <v>5.0599999999999996</v>
      </c>
      <c r="G36" s="8">
        <f>ROUND(E36*F36,2)</f>
        <v>5.0599999999999996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1</v>
      </c>
      <c r="F37" s="24">
        <v>3.41</v>
      </c>
      <c r="G37" s="8">
        <f>ROUND(E37*F37,2)</f>
        <v>3.41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137.1</v>
      </c>
      <c r="D39" s="37">
        <f>G35+G36+G37</f>
        <v>16.11</v>
      </c>
      <c r="E39" s="37">
        <f>D39*0.7431</f>
        <v>11.971340999999999</v>
      </c>
      <c r="F39" s="19">
        <v>0</v>
      </c>
      <c r="G39" s="34">
        <f>SUM(G34:G37)+0.01</f>
        <v>153.21999999999997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1"/>
  <dimension ref="B2:H39"/>
  <sheetViews>
    <sheetView view="pageBreakPreview" zoomScaleNormal="100" zoomScaleSheetLayoutView="100" workbookViewId="0">
      <selection activeCell="D35" sqref="D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28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121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87</v>
      </c>
      <c r="D34" s="25" t="s">
        <v>15</v>
      </c>
      <c r="E34" s="24">
        <v>1</v>
      </c>
      <c r="F34" s="32">
        <v>64.739999999999995</v>
      </c>
      <c r="G34" s="33">
        <f>E34*F34</f>
        <v>64.739999999999995</v>
      </c>
      <c r="H34" s="7">
        <v>1.82</v>
      </c>
    </row>
    <row r="35" spans="2:8" x14ac:dyDescent="0.25">
      <c r="B35" s="6" t="s">
        <v>75</v>
      </c>
      <c r="C35" s="4" t="s">
        <v>82</v>
      </c>
      <c r="D35" s="13" t="s">
        <v>25</v>
      </c>
      <c r="E35" s="2">
        <v>3</v>
      </c>
      <c r="F35" s="32">
        <f>H35*0.97</f>
        <v>7.6435999999999993</v>
      </c>
      <c r="G35" s="33">
        <f>ROUND(E35*F35,2)</f>
        <v>22.93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2</v>
      </c>
      <c r="F36" s="24">
        <v>5.0599999999999996</v>
      </c>
      <c r="G36" s="8">
        <f>ROUND(E36*F36,2)</f>
        <v>10.119999999999999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2</v>
      </c>
      <c r="F37" s="24">
        <v>3.41</v>
      </c>
      <c r="G37" s="8">
        <f>ROUND(E37*F37,2)</f>
        <v>6.82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64.739999999999995</v>
      </c>
      <c r="D39" s="37">
        <f>G35+G36+G37</f>
        <v>39.869999999999997</v>
      </c>
      <c r="E39" s="37">
        <f>D39*0.7431</f>
        <v>29.627396999999998</v>
      </c>
      <c r="F39" s="19">
        <v>0</v>
      </c>
      <c r="G39" s="34">
        <f>SUM(G34:G37)+0.01</f>
        <v>104.61999999999999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3"/>
  <dimension ref="B2:H39"/>
  <sheetViews>
    <sheetView view="pageBreakPreview" zoomScaleNormal="100" zoomScaleSheetLayoutView="100" workbookViewId="0">
      <selection activeCell="B32" sqref="B32:G32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122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88</v>
      </c>
      <c r="D34" s="25" t="s">
        <v>15</v>
      </c>
      <c r="E34" s="24">
        <v>1</v>
      </c>
      <c r="F34" s="32">
        <v>3.94</v>
      </c>
      <c r="G34" s="33">
        <f>E34*F34</f>
        <v>3.94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0.3</v>
      </c>
      <c r="F35" s="32">
        <f>H35*0.97</f>
        <v>7.6435999999999993</v>
      </c>
      <c r="G35" s="33">
        <f>ROUND(E35*F35,2)</f>
        <v>2.29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0.3</v>
      </c>
      <c r="F37" s="24">
        <v>3.41</v>
      </c>
      <c r="G37" s="8">
        <f>ROUND(E37*F37,2)</f>
        <v>1.02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3.94</v>
      </c>
      <c r="D39" s="37">
        <f>G35+G36+G37</f>
        <v>4.07</v>
      </c>
      <c r="E39" s="17">
        <f>SUM(G36:G37)</f>
        <v>1.78</v>
      </c>
      <c r="F39" s="19">
        <v>0</v>
      </c>
      <c r="G39" s="34">
        <f>SUM(G34:G37)+0.01</f>
        <v>8.02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4"/>
  <dimension ref="B2:H39"/>
  <sheetViews>
    <sheetView view="pageBreakPreview" zoomScaleNormal="100" zoomScaleSheetLayoutView="100" workbookViewId="0">
      <selection activeCell="E35" sqref="E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123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89</v>
      </c>
      <c r="D34" s="25" t="s">
        <v>15</v>
      </c>
      <c r="E34" s="24">
        <v>1</v>
      </c>
      <c r="F34" s="32">
        <v>5.28</v>
      </c>
      <c r="G34" s="33">
        <f>E34*F34</f>
        <v>5.28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0.3</v>
      </c>
      <c r="F35" s="32">
        <f>H35*0.97</f>
        <v>7.6435999999999993</v>
      </c>
      <c r="G35" s="33">
        <f>ROUND(E35*F35,2)</f>
        <v>2.29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0.3</v>
      </c>
      <c r="F37" s="24">
        <v>3.41</v>
      </c>
      <c r="G37" s="8">
        <f>ROUND(E37*F37,2)</f>
        <v>1.02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5.28</v>
      </c>
      <c r="D39" s="37">
        <f>G35+G36+G37</f>
        <v>4.07</v>
      </c>
      <c r="E39" s="17">
        <f>SUM(G36:G37)</f>
        <v>1.78</v>
      </c>
      <c r="F39" s="19">
        <v>0</v>
      </c>
      <c r="G39" s="34">
        <f>SUM(G34:G37)+0.01</f>
        <v>9.36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8"/>
  <dimension ref="B2:H39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124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90</v>
      </c>
      <c r="D34" s="25" t="s">
        <v>91</v>
      </c>
      <c r="E34" s="24">
        <v>1</v>
      </c>
      <c r="F34" s="32">
        <v>1.03</v>
      </c>
      <c r="G34" s="33">
        <f>E34*F34</f>
        <v>1.03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0.05</v>
      </c>
      <c r="F35" s="32">
        <f>H35*0.97</f>
        <v>7.6435999999999993</v>
      </c>
      <c r="G35" s="33">
        <f>ROUND(E35*F35,2)</f>
        <v>0.38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0.05</v>
      </c>
      <c r="F36" s="24">
        <v>5.0599999999999996</v>
      </c>
      <c r="G36" s="8">
        <f>ROUND(E36*F36,2)</f>
        <v>0.25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0.05</v>
      </c>
      <c r="F37" s="24">
        <v>3.41</v>
      </c>
      <c r="G37" s="8">
        <f>ROUND(E37*F37,2)</f>
        <v>0.17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1.03</v>
      </c>
      <c r="D39" s="37">
        <f>G35+G36+G37</f>
        <v>0.8</v>
      </c>
      <c r="E39" s="17">
        <f>SUM(G36:G37)</f>
        <v>0.42000000000000004</v>
      </c>
      <c r="F39" s="19">
        <v>0</v>
      </c>
      <c r="G39" s="34">
        <f>SUM(G34:G37)+0.01</f>
        <v>1.84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9"/>
  <dimension ref="B2:H39"/>
  <sheetViews>
    <sheetView view="pageBreakPreview" zoomScaleNormal="100" zoomScaleSheetLayoutView="100" workbookViewId="0">
      <selection activeCell="C34" sqref="C34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125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92</v>
      </c>
      <c r="D34" s="25" t="s">
        <v>91</v>
      </c>
      <c r="E34" s="24">
        <v>1</v>
      </c>
      <c r="F34" s="32">
        <v>2.15</v>
      </c>
      <c r="G34" s="33">
        <f>E34*F34</f>
        <v>2.15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0.05</v>
      </c>
      <c r="F35" s="32">
        <f>H35*0.97</f>
        <v>7.6435999999999993</v>
      </c>
      <c r="G35" s="33">
        <f>ROUND(E35*F35,2)</f>
        <v>0.38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0.05</v>
      </c>
      <c r="F36" s="24">
        <v>5.0599999999999996</v>
      </c>
      <c r="G36" s="8">
        <f>ROUND(E36*F36,2)</f>
        <v>0.25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0.05</v>
      </c>
      <c r="F37" s="24">
        <v>3.41</v>
      </c>
      <c r="G37" s="8">
        <f>ROUND(E37*F37,2)</f>
        <v>0.17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2.15</v>
      </c>
      <c r="D39" s="37">
        <f>G35+G36+G37</f>
        <v>0.8</v>
      </c>
      <c r="E39" s="17">
        <f>SUM(G36:G37)</f>
        <v>0.42000000000000004</v>
      </c>
      <c r="F39" s="19">
        <v>0</v>
      </c>
      <c r="G39" s="34">
        <f>SUM(G34:G37)+0.01</f>
        <v>2.9599999999999995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0"/>
  <dimension ref="B2:H39"/>
  <sheetViews>
    <sheetView view="pageBreakPreview" zoomScaleNormal="100" zoomScaleSheetLayoutView="100" workbookViewId="0">
      <selection activeCell="D33" sqref="D33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126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93</v>
      </c>
      <c r="D34" s="25" t="s">
        <v>91</v>
      </c>
      <c r="E34" s="24">
        <v>1</v>
      </c>
      <c r="F34" s="32">
        <v>3.25</v>
      </c>
      <c r="G34" s="33">
        <f>E34*F34</f>
        <v>3.25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0.05</v>
      </c>
      <c r="F35" s="32">
        <f>H35*0.97</f>
        <v>7.6435999999999993</v>
      </c>
      <c r="G35" s="33">
        <f>ROUND(E35*F35,2)</f>
        <v>0.38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0.05</v>
      </c>
      <c r="F36" s="24">
        <v>5.0599999999999996</v>
      </c>
      <c r="G36" s="8">
        <f>ROUND(E36*F36,2)</f>
        <v>0.25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0.05</v>
      </c>
      <c r="F37" s="24">
        <v>3.41</v>
      </c>
      <c r="G37" s="8">
        <f>ROUND(E37*F37,2)</f>
        <v>0.17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3.25</v>
      </c>
      <c r="D39" s="37">
        <f>G35+G36+G37</f>
        <v>0.8</v>
      </c>
      <c r="E39" s="17">
        <f>SUM(G36:G37)</f>
        <v>0.42000000000000004</v>
      </c>
      <c r="F39" s="19">
        <v>0</v>
      </c>
      <c r="G39" s="34">
        <f>SUM(G34:G37)+0.01</f>
        <v>4.0599999999999996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1"/>
  <dimension ref="B2:H39"/>
  <sheetViews>
    <sheetView view="pageBreakPreview" zoomScaleNormal="100" zoomScaleSheetLayoutView="100" workbookViewId="0">
      <selection activeCell="E35" sqref="E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127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94</v>
      </c>
      <c r="D34" s="25" t="s">
        <v>91</v>
      </c>
      <c r="E34" s="24">
        <v>1</v>
      </c>
      <c r="F34" s="32">
        <v>4.82</v>
      </c>
      <c r="G34" s="33">
        <f>E34*F34</f>
        <v>4.82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0.05</v>
      </c>
      <c r="F35" s="32">
        <f>H35*0.97</f>
        <v>7.6435999999999993</v>
      </c>
      <c r="G35" s="33">
        <f>ROUND(E35*F35,2)</f>
        <v>0.38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0.05</v>
      </c>
      <c r="F36" s="24">
        <v>5.0599999999999996</v>
      </c>
      <c r="G36" s="8">
        <f>ROUND(E36*F36,2)</f>
        <v>0.25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0.05</v>
      </c>
      <c r="F37" s="24">
        <v>3.41</v>
      </c>
      <c r="G37" s="8">
        <f>ROUND(E37*F37,2)</f>
        <v>0.17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4.82</v>
      </c>
      <c r="D39" s="37">
        <f>G35+G36+G37</f>
        <v>0.8</v>
      </c>
      <c r="E39" s="17">
        <f>SUM(G36:G37)</f>
        <v>0.42000000000000004</v>
      </c>
      <c r="F39" s="19">
        <v>0</v>
      </c>
      <c r="G39" s="34">
        <f>SUM(G34:G37)+0.01</f>
        <v>5.63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0"/>
  <dimension ref="B2:H38"/>
  <sheetViews>
    <sheetView view="pageBreakPreview" zoomScaleNormal="100" zoomScaleSheetLayoutView="100" workbookViewId="0">
      <selection activeCell="D34" sqref="D34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128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95</v>
      </c>
      <c r="D34" s="25" t="s">
        <v>1</v>
      </c>
      <c r="E34" s="24">
        <v>1</v>
      </c>
      <c r="F34" s="32">
        <v>0.62</v>
      </c>
      <c r="G34" s="33">
        <f>E34*F34</f>
        <v>0.62</v>
      </c>
      <c r="H34" s="1">
        <v>7.88</v>
      </c>
    </row>
    <row r="35" spans="2:8" x14ac:dyDescent="0.25">
      <c r="B35" s="36" t="s">
        <v>52</v>
      </c>
      <c r="C35" s="4" t="s">
        <v>54</v>
      </c>
      <c r="D35" s="13" t="s">
        <v>25</v>
      </c>
      <c r="E35" s="1">
        <v>0.1</v>
      </c>
      <c r="F35" s="24">
        <v>5.0599999999999996</v>
      </c>
      <c r="G35" s="8">
        <f>ROUND(E35*F35,2)</f>
        <v>0.51</v>
      </c>
      <c r="H35" s="1">
        <v>1.83</v>
      </c>
    </row>
    <row r="36" spans="2:8" ht="15.75" thickBot="1" x14ac:dyDescent="0.3">
      <c r="B36" s="35" t="s">
        <v>53</v>
      </c>
      <c r="C36" s="4" t="s">
        <v>55</v>
      </c>
      <c r="D36" s="13" t="s">
        <v>25</v>
      </c>
      <c r="E36" s="1">
        <v>0.1</v>
      </c>
      <c r="F36" s="24">
        <v>3.41</v>
      </c>
      <c r="G36" s="8">
        <f>ROUND(E36*F36,2)</f>
        <v>0.34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0.62</v>
      </c>
      <c r="D38" s="37">
        <f>G35+G36</f>
        <v>0.85000000000000009</v>
      </c>
      <c r="E38" s="17">
        <f>SUM(G35:G36)</f>
        <v>0.85000000000000009</v>
      </c>
      <c r="F38" s="19">
        <v>0</v>
      </c>
      <c r="G38" s="34">
        <f>SUM(G34:G36)+0.01</f>
        <v>1.48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C36" sqref="C36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146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147</v>
      </c>
      <c r="D34" s="25" t="s">
        <v>15</v>
      </c>
      <c r="E34" s="24">
        <v>1</v>
      </c>
      <c r="F34" s="32">
        <v>60.05</v>
      </c>
      <c r="G34" s="33">
        <f>E34*F34</f>
        <v>60.05</v>
      </c>
      <c r="H34" s="1">
        <v>10.63</v>
      </c>
    </row>
    <row r="35" spans="2:8" x14ac:dyDescent="0.25">
      <c r="B35" s="6"/>
      <c r="C35" s="4"/>
      <c r="D35" s="13"/>
      <c r="E35" s="2"/>
      <c r="F35" s="32">
        <v>0</v>
      </c>
      <c r="G35" s="33">
        <f>ROUND(E35*F35,2)</f>
        <v>0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3</v>
      </c>
      <c r="F36" s="24">
        <v>5.0599999999999996</v>
      </c>
      <c r="G36" s="8">
        <f>ROUND(E36*F36,2)</f>
        <v>15.18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3</v>
      </c>
      <c r="F37" s="24">
        <v>3.41</v>
      </c>
      <c r="G37" s="8">
        <f>ROUND(E37*F37,2)</f>
        <v>10.23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60.05</v>
      </c>
      <c r="D39" s="37">
        <f>G35+G36+G37</f>
        <v>25.41</v>
      </c>
      <c r="E39" s="17">
        <f>SUM(G36:G37)</f>
        <v>25.41</v>
      </c>
      <c r="F39" s="19">
        <v>0</v>
      </c>
      <c r="G39" s="34">
        <f>SUM(G34:G37)+0.01</f>
        <v>85.47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C44" sqref="C44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144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145</v>
      </c>
      <c r="D34" s="25" t="s">
        <v>15</v>
      </c>
      <c r="E34" s="24">
        <v>1</v>
      </c>
      <c r="F34" s="32">
        <v>9.14</v>
      </c>
      <c r="G34" s="33">
        <f>E34*F34</f>
        <v>9.14</v>
      </c>
      <c r="H34" s="1">
        <v>10.63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0.3</v>
      </c>
      <c r="F35" s="32">
        <f>H35*0.97</f>
        <v>7.6435999999999993</v>
      </c>
      <c r="G35" s="33">
        <f>ROUND(E35*F35,2)</f>
        <v>2.29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0.3</v>
      </c>
      <c r="F37" s="24">
        <v>3.41</v>
      </c>
      <c r="G37" s="8">
        <f>ROUND(E37*F37,2)</f>
        <v>1.02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9.14</v>
      </c>
      <c r="D39" s="37">
        <f>G35+G36+G37</f>
        <v>4.07</v>
      </c>
      <c r="E39" s="17">
        <f>SUM(G36:G37)</f>
        <v>1.78</v>
      </c>
      <c r="F39" s="19">
        <v>0</v>
      </c>
      <c r="G39" s="34">
        <f>SUM(G34:G37)+0.01</f>
        <v>13.219999999999999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7" sqref="D37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143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142</v>
      </c>
      <c r="D34" s="25" t="s">
        <v>3</v>
      </c>
      <c r="E34" s="24">
        <v>1</v>
      </c>
      <c r="F34" s="32">
        <v>36.479999999999997</v>
      </c>
      <c r="G34" s="33">
        <f>E34*F34</f>
        <v>36.479999999999997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1</v>
      </c>
      <c r="F35" s="32">
        <f>H35*0.97</f>
        <v>7.6435999999999993</v>
      </c>
      <c r="G35" s="33">
        <f>ROUND(E35*F35,2)</f>
        <v>7.64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0.3</v>
      </c>
      <c r="F36" s="24">
        <v>5.0599999999999996</v>
      </c>
      <c r="G36" s="8">
        <f>ROUND(E36*F36,2)</f>
        <v>1.52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1</v>
      </c>
      <c r="F37" s="24">
        <v>3.41</v>
      </c>
      <c r="G37" s="8">
        <f>ROUND(E37*F37,2)</f>
        <v>3.41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36.479999999999997</v>
      </c>
      <c r="D39" s="37">
        <f>G35+G36+G37</f>
        <v>12.57</v>
      </c>
      <c r="E39" s="37">
        <f>D39*0.7431</f>
        <v>9.3407669999999996</v>
      </c>
      <c r="F39" s="19">
        <v>0</v>
      </c>
      <c r="G39" s="34">
        <f>SUM(G34:G37)+0.01</f>
        <v>49.059999999999995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C37" sqref="C37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141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142</v>
      </c>
      <c r="D34" s="25" t="s">
        <v>3</v>
      </c>
      <c r="E34" s="24">
        <v>1</v>
      </c>
      <c r="F34" s="32">
        <v>29.5</v>
      </c>
      <c r="G34" s="33">
        <f>E34*F34</f>
        <v>29.5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1</v>
      </c>
      <c r="F35" s="32">
        <f>H35*0.97</f>
        <v>7.6435999999999993</v>
      </c>
      <c r="G35" s="33">
        <f>ROUND(E35*F35,2)</f>
        <v>7.64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0.3</v>
      </c>
      <c r="F36" s="24">
        <v>5.0599999999999996</v>
      </c>
      <c r="G36" s="8">
        <f>ROUND(E36*F36,2)</f>
        <v>1.52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1</v>
      </c>
      <c r="F37" s="24">
        <v>3.41</v>
      </c>
      <c r="G37" s="8">
        <f>ROUND(E37*F37,2)</f>
        <v>3.41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29.5</v>
      </c>
      <c r="D39" s="37">
        <f>G35+G36+G37</f>
        <v>12.57</v>
      </c>
      <c r="E39" s="37">
        <f>D39*0.7431</f>
        <v>9.3407669999999996</v>
      </c>
      <c r="F39" s="19">
        <v>0</v>
      </c>
      <c r="G39" s="34">
        <f>SUM(G34:G37)+0.01</f>
        <v>42.080000000000005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5" sqref="D35"/>
    </sheetView>
  </sheetViews>
  <sheetFormatPr defaultRowHeight="15" x14ac:dyDescent="0.25"/>
  <cols>
    <col min="1" max="1" width="9.140625" style="38"/>
    <col min="2" max="2" width="12.85546875" style="38" bestFit="1" customWidth="1"/>
    <col min="3" max="3" width="44.85546875" style="38" customWidth="1"/>
    <col min="4" max="4" width="12.7109375" style="38" bestFit="1" customWidth="1"/>
    <col min="5" max="5" width="10.140625" style="38" bestFit="1" customWidth="1"/>
    <col min="6" max="6" width="10.28515625" style="38" bestFit="1" customWidth="1"/>
    <col min="7" max="7" width="15.5703125" style="38" bestFit="1" customWidth="1"/>
    <col min="8" max="8" width="0" style="38" hidden="1" customWidth="1"/>
    <col min="9" max="16384" width="9.140625" style="38"/>
  </cols>
  <sheetData>
    <row r="2" spans="2:7" hidden="1" x14ac:dyDescent="0.25"/>
    <row r="3" spans="2:7" ht="15.75" hidden="1" x14ac:dyDescent="0.25">
      <c r="B3" s="43" t="s">
        <v>14</v>
      </c>
      <c r="C3" s="44"/>
      <c r="D3" s="44"/>
      <c r="E3" s="44"/>
      <c r="F3" s="44"/>
      <c r="G3" s="45"/>
    </row>
    <row r="4" spans="2:7" ht="60" hidden="1" customHeight="1" thickBot="1" x14ac:dyDescent="0.3">
      <c r="B4" s="40" t="s">
        <v>16</v>
      </c>
      <c r="C4" s="41"/>
      <c r="D4" s="41"/>
      <c r="E4" s="41"/>
      <c r="F4" s="41"/>
      <c r="G4" s="42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3" t="s">
        <v>14</v>
      </c>
      <c r="C15" s="44"/>
      <c r="D15" s="44"/>
      <c r="E15" s="44"/>
      <c r="F15" s="44"/>
      <c r="G15" s="45"/>
    </row>
    <row r="16" spans="2:7" ht="61.5" hidden="1" customHeight="1" thickBot="1" x14ac:dyDescent="0.3">
      <c r="B16" s="40" t="s">
        <v>27</v>
      </c>
      <c r="C16" s="41"/>
      <c r="D16" s="41"/>
      <c r="E16" s="41"/>
      <c r="F16" s="41"/>
      <c r="G16" s="42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3" t="s">
        <v>14</v>
      </c>
      <c r="C31" s="44"/>
      <c r="D31" s="44"/>
      <c r="E31" s="44"/>
      <c r="F31" s="44"/>
      <c r="G31" s="45"/>
    </row>
    <row r="32" spans="2:7" ht="65.25" customHeight="1" thickBot="1" x14ac:dyDescent="0.3">
      <c r="B32" s="40" t="s">
        <v>139</v>
      </c>
      <c r="C32" s="41"/>
      <c r="D32" s="41"/>
      <c r="E32" s="41"/>
      <c r="F32" s="41"/>
      <c r="G32" s="42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51</v>
      </c>
      <c r="C34" s="10" t="s">
        <v>140</v>
      </c>
      <c r="D34" s="25" t="s">
        <v>3</v>
      </c>
      <c r="E34" s="24">
        <v>1</v>
      </c>
      <c r="F34" s="32">
        <v>15.52</v>
      </c>
      <c r="G34" s="33">
        <f>E34*F34</f>
        <v>15.52</v>
      </c>
      <c r="H34" s="7">
        <v>1.82</v>
      </c>
    </row>
    <row r="35" spans="2:8" x14ac:dyDescent="0.25">
      <c r="B35" s="6" t="s">
        <v>57</v>
      </c>
      <c r="C35" s="4" t="s">
        <v>82</v>
      </c>
      <c r="D35" s="13" t="s">
        <v>25</v>
      </c>
      <c r="E35" s="2">
        <v>0.5</v>
      </c>
      <c r="F35" s="32">
        <f>H35*0.97</f>
        <v>7.6435999999999993</v>
      </c>
      <c r="G35" s="33">
        <f>ROUND(E35*F35,2)</f>
        <v>3.82</v>
      </c>
      <c r="H35" s="1">
        <v>7.88</v>
      </c>
    </row>
    <row r="36" spans="2:8" x14ac:dyDescent="0.25">
      <c r="B36" s="36" t="s">
        <v>52</v>
      </c>
      <c r="C36" s="4" t="s">
        <v>54</v>
      </c>
      <c r="D36" s="13" t="s">
        <v>25</v>
      </c>
      <c r="E36" s="1">
        <v>0</v>
      </c>
      <c r="F36" s="24">
        <v>5.0599999999999996</v>
      </c>
      <c r="G36" s="8">
        <f>ROUND(E36*F36,2)</f>
        <v>0</v>
      </c>
      <c r="H36" s="1">
        <v>1.83</v>
      </c>
    </row>
    <row r="37" spans="2:8" ht="15.75" thickBot="1" x14ac:dyDescent="0.3">
      <c r="B37" s="35" t="s">
        <v>53</v>
      </c>
      <c r="C37" s="4" t="s">
        <v>55</v>
      </c>
      <c r="D37" s="13" t="s">
        <v>25</v>
      </c>
      <c r="E37" s="1">
        <v>0.5</v>
      </c>
      <c r="F37" s="24">
        <v>3.41</v>
      </c>
      <c r="G37" s="8">
        <f>ROUND(E37*F37,2)</f>
        <v>1.71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15.52</v>
      </c>
      <c r="D39" s="37">
        <f>G35+G36+G37</f>
        <v>5.5299999999999994</v>
      </c>
      <c r="E39" s="37">
        <f>D39*0.7431</f>
        <v>4.1093429999999991</v>
      </c>
      <c r="F39" s="19">
        <v>0</v>
      </c>
      <c r="G39" s="34">
        <f>SUM(G34:G37)+0.01</f>
        <v>21.060000000000002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49</vt:i4>
      </vt:variant>
      <vt:variant>
        <vt:lpstr>Intervalos nomeados</vt:lpstr>
      </vt:variant>
      <vt:variant>
        <vt:i4>49</vt:i4>
      </vt:variant>
    </vt:vector>
  </HeadingPairs>
  <TitlesOfParts>
    <vt:vector size="98" baseType="lpstr">
      <vt:lpstr>Gesso 2.3</vt:lpstr>
      <vt:lpstr>Verga 2.4</vt:lpstr>
      <vt:lpstr>Grade 3.3</vt:lpstr>
      <vt:lpstr>Casquilho 4.4</vt:lpstr>
      <vt:lpstr>Granilite 6.1</vt:lpstr>
      <vt:lpstr>Eletroduto 50 7.12</vt:lpstr>
      <vt:lpstr>Lâmpada 7.13</vt:lpstr>
      <vt:lpstr>Iluminação 7.15</vt:lpstr>
      <vt:lpstr>Refletor 7.19</vt:lpstr>
      <vt:lpstr>Relé 7.20</vt:lpstr>
      <vt:lpstr>Terminal 7.22</vt:lpstr>
      <vt:lpstr>Terminal 7.23</vt:lpstr>
      <vt:lpstr>Terminal 7.21 </vt:lpstr>
      <vt:lpstr>Canaleta 9.1</vt:lpstr>
      <vt:lpstr>RJ 45 9.3</vt:lpstr>
      <vt:lpstr>Switch 9.4</vt:lpstr>
      <vt:lpstr>Disjuntor 40 A 7.9</vt:lpstr>
      <vt:lpstr>Disjuntor 16-A 7.6</vt:lpstr>
      <vt:lpstr>Pintura Esmalte 5.5</vt:lpstr>
      <vt:lpstr>Demolição de Alvenaria 1.1</vt:lpstr>
      <vt:lpstr>Retirada de gradil 1.2</vt:lpstr>
      <vt:lpstr>Alvenaria de vedação 2.1</vt:lpstr>
      <vt:lpstr>Parede de Gesso Acartonado 2.2</vt:lpstr>
      <vt:lpstr>Porta p Divisória 3.1</vt:lpstr>
      <vt:lpstr>Chapisco 4.1</vt:lpstr>
      <vt:lpstr>Emboço 4.2</vt:lpstr>
      <vt:lpstr>Tubulação de cobre 8.1</vt:lpstr>
      <vt:lpstr>Caixa Ar Cond. 8.2</vt:lpstr>
      <vt:lpstr>Fundo Selador 5.1</vt:lpstr>
      <vt:lpstr>Lixamento de massa 5.2</vt:lpstr>
      <vt:lpstr>Pintura Acrílica 5.3</vt:lpstr>
      <vt:lpstr>Pintura Esmalte 5.4</vt:lpstr>
      <vt:lpstr>Placa de Concreto 8.1</vt:lpstr>
      <vt:lpstr>Piso Granilite 8.2</vt:lpstr>
      <vt:lpstr>Quadro de Distribuição 7.18</vt:lpstr>
      <vt:lpstr>Disjuntor 10-A 7.5</vt:lpstr>
      <vt:lpstr>Disjuntor 20A 7.7</vt:lpstr>
      <vt:lpstr>Disjuntor 32 A 7.8</vt:lpstr>
      <vt:lpstr>Interruptor 7.16</vt:lpstr>
      <vt:lpstr>Caixa PVC 7.4</vt:lpstr>
      <vt:lpstr>Luminária 7.14</vt:lpstr>
      <vt:lpstr>Tomada 7.17</vt:lpstr>
      <vt:lpstr>Eletroduto 25 7.10</vt:lpstr>
      <vt:lpstr>Eletroduto 32 7.11</vt:lpstr>
      <vt:lpstr>Cabo Cobre 2,5 7.2</vt:lpstr>
      <vt:lpstr>Cabo Cobre 4 7.3</vt:lpstr>
      <vt:lpstr>Cabo Cobre 6 7.1</vt:lpstr>
      <vt:lpstr>Cabo UTP 9.2</vt:lpstr>
      <vt:lpstr>Limpeza 10.1</vt:lpstr>
      <vt:lpstr>'Alvenaria de vedação 2.1'!Area_de_impressao</vt:lpstr>
      <vt:lpstr>'Cabo Cobre 2,5 7.2'!Area_de_impressao</vt:lpstr>
      <vt:lpstr>'Cabo Cobre 4 7.3'!Area_de_impressao</vt:lpstr>
      <vt:lpstr>'Cabo Cobre 6 7.1'!Area_de_impressao</vt:lpstr>
      <vt:lpstr>'Cabo UTP 9.2'!Area_de_impressao</vt:lpstr>
      <vt:lpstr>'Caixa Ar Cond. 8.2'!Area_de_impressao</vt:lpstr>
      <vt:lpstr>'Caixa PVC 7.4'!Area_de_impressao</vt:lpstr>
      <vt:lpstr>'Canaleta 9.1'!Area_de_impressao</vt:lpstr>
      <vt:lpstr>'Casquilho 4.4'!Area_de_impressao</vt:lpstr>
      <vt:lpstr>'Chapisco 4.1'!Area_de_impressao</vt:lpstr>
      <vt:lpstr>'Demolição de Alvenaria 1.1'!Area_de_impressao</vt:lpstr>
      <vt:lpstr>'Disjuntor 10-A 7.5'!Area_de_impressao</vt:lpstr>
      <vt:lpstr>'Disjuntor 16-A 7.6'!Area_de_impressao</vt:lpstr>
      <vt:lpstr>'Disjuntor 20A 7.7'!Area_de_impressao</vt:lpstr>
      <vt:lpstr>'Disjuntor 32 A 7.8'!Area_de_impressao</vt:lpstr>
      <vt:lpstr>'Disjuntor 40 A 7.9'!Area_de_impressao</vt:lpstr>
      <vt:lpstr>'Eletroduto 25 7.10'!Area_de_impressao</vt:lpstr>
      <vt:lpstr>'Eletroduto 32 7.11'!Area_de_impressao</vt:lpstr>
      <vt:lpstr>'Eletroduto 50 7.12'!Area_de_impressao</vt:lpstr>
      <vt:lpstr>'Emboço 4.2'!Area_de_impressao</vt:lpstr>
      <vt:lpstr>'Fundo Selador 5.1'!Area_de_impressao</vt:lpstr>
      <vt:lpstr>'Gesso 2.3'!Area_de_impressao</vt:lpstr>
      <vt:lpstr>'Grade 3.3'!Area_de_impressao</vt:lpstr>
      <vt:lpstr>'Granilite 6.1'!Area_de_impressao</vt:lpstr>
      <vt:lpstr>'Iluminação 7.15'!Area_de_impressao</vt:lpstr>
      <vt:lpstr>'Interruptor 7.16'!Area_de_impressao</vt:lpstr>
      <vt:lpstr>'Lâmpada 7.13'!Area_de_impressao</vt:lpstr>
      <vt:lpstr>'Limpeza 10.1'!Area_de_impressao</vt:lpstr>
      <vt:lpstr>'Lixamento de massa 5.2'!Area_de_impressao</vt:lpstr>
      <vt:lpstr>'Luminária 7.14'!Area_de_impressao</vt:lpstr>
      <vt:lpstr>'Parede de Gesso Acartonado 2.2'!Area_de_impressao</vt:lpstr>
      <vt:lpstr>'Pintura Acrílica 5.3'!Area_de_impressao</vt:lpstr>
      <vt:lpstr>'Pintura Esmalte 5.4'!Area_de_impressao</vt:lpstr>
      <vt:lpstr>'Pintura Esmalte 5.5'!Area_de_impressao</vt:lpstr>
      <vt:lpstr>'Piso Granilite 8.2'!Area_de_impressao</vt:lpstr>
      <vt:lpstr>'Placa de Concreto 8.1'!Area_de_impressao</vt:lpstr>
      <vt:lpstr>'Porta p Divisória 3.1'!Area_de_impressao</vt:lpstr>
      <vt:lpstr>'Quadro de Distribuição 7.18'!Area_de_impressao</vt:lpstr>
      <vt:lpstr>'Refletor 7.19'!Area_de_impressao</vt:lpstr>
      <vt:lpstr>'Relé 7.20'!Area_de_impressao</vt:lpstr>
      <vt:lpstr>'Retirada de gradil 1.2'!Area_de_impressao</vt:lpstr>
      <vt:lpstr>'RJ 45 9.3'!Area_de_impressao</vt:lpstr>
      <vt:lpstr>'Switch 9.4'!Area_de_impressao</vt:lpstr>
      <vt:lpstr>'Terminal 7.21 '!Area_de_impressao</vt:lpstr>
      <vt:lpstr>'Terminal 7.22'!Area_de_impressao</vt:lpstr>
      <vt:lpstr>'Terminal 7.23'!Area_de_impressao</vt:lpstr>
      <vt:lpstr>'Tomada 7.17'!Area_de_impressao</vt:lpstr>
      <vt:lpstr>'Tubulação de cobre 8.1'!Area_de_impressao</vt:lpstr>
      <vt:lpstr>'Verga 2.4'!Area_de_impressao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OBRAS-07</dc:creator>
  <cp:lastModifiedBy>IRAMAR SANTOS</cp:lastModifiedBy>
  <cp:lastPrinted>2018-10-23T20:40:22Z</cp:lastPrinted>
  <dcterms:created xsi:type="dcterms:W3CDTF">2015-04-10T17:24:18Z</dcterms:created>
  <dcterms:modified xsi:type="dcterms:W3CDTF">2018-10-24T03:25:50Z</dcterms:modified>
</cp:coreProperties>
</file>